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6d1e714fadafa7c3/HOF IL/Årsmøte 2021/"/>
    </mc:Choice>
  </mc:AlternateContent>
  <xr:revisionPtr revIDLastSave="0" documentId="8_{DF51154F-A102-4FCA-A8D8-B421BF10F0D1}" xr6:coauthVersionLast="45" xr6:coauthVersionMax="45" xr10:uidLastSave="{00000000-0000-0000-0000-000000000000}"/>
  <bookViews>
    <workbookView xWindow="-110" yWindow="-110" windowWidth="21820" windowHeight="14020" tabRatio="617" activeTab="2" xr2:uid="{00000000-000D-0000-FFFF-FFFF00000000}"/>
  </bookViews>
  <sheets>
    <sheet name="Total" sheetId="9" r:id="rId1"/>
    <sheet name="BS" sheetId="10" r:id="rId2"/>
    <sheet name="Hovedstyret" sheetId="1" r:id="rId3"/>
    <sheet name="Fotball" sheetId="6" r:id="rId4"/>
    <sheet name="Klatre" sheetId="5" r:id="rId5"/>
    <sheet name="Langrenn" sheetId="7" r:id="rId6"/>
    <sheet name="Hopp" sheetId="4" r:id="rId7"/>
    <sheet name="Turn" sheetId="8" r:id="rId8"/>
    <sheet name="Håndball" sheetId="2" r:id="rId9"/>
    <sheet name="Innebandy" sheetId="3" r:id="rId10"/>
  </sheets>
  <externalReferences>
    <externalReference r:id="rId11"/>
    <externalReference r:id="rId12"/>
  </externalReferences>
  <definedNames>
    <definedName name="_xlnm.Print_Area" localSheetId="3">Fotball!$A:$F</definedName>
    <definedName name="_xlnm.Print_Area" localSheetId="6">Hopp!$A:$F</definedName>
    <definedName name="_xlnm.Print_Area" localSheetId="2">Hovedstyret!$A:$G</definedName>
    <definedName name="_xlnm.Print_Area" localSheetId="8">Håndball!$A:$D</definedName>
    <definedName name="_xlnm.Print_Area" localSheetId="4">Klatre!$A:$F</definedName>
    <definedName name="_xlnm.Print_Area" localSheetId="5">Langrenn!$A:$F</definedName>
    <definedName name="_xlnm.Print_Area" localSheetId="0">Total!$A$1:$B$66</definedName>
    <definedName name="_xlnm.Print_Area" localSheetId="7">Turn!$A:$F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5" l="1"/>
  <c r="F11" i="5"/>
  <c r="F26" i="8"/>
  <c r="F12" i="8"/>
  <c r="F28" i="2"/>
  <c r="F12" i="2"/>
  <c r="F42" i="6" l="1"/>
  <c r="D42" i="6"/>
  <c r="C42" i="6"/>
  <c r="D37" i="6"/>
  <c r="F36" i="6"/>
  <c r="D36" i="6"/>
  <c r="C36" i="6"/>
  <c r="F31" i="6"/>
  <c r="D31" i="6"/>
  <c r="C31" i="6"/>
  <c r="F26" i="6"/>
  <c r="F37" i="6" s="1"/>
  <c r="D26" i="6"/>
  <c r="C23" i="6"/>
  <c r="C26" i="6" s="1"/>
  <c r="F20" i="6"/>
  <c r="D20" i="6"/>
  <c r="C20" i="6"/>
  <c r="F9" i="6"/>
  <c r="F38" i="6" s="1"/>
  <c r="F43" i="6" s="1"/>
  <c r="F46" i="6" s="1"/>
  <c r="D9" i="6"/>
  <c r="D38" i="6" s="1"/>
  <c r="D43" i="6" s="1"/>
  <c r="D46" i="6" s="1"/>
  <c r="C9" i="6"/>
  <c r="C2" i="6"/>
  <c r="C37" i="6" l="1"/>
  <c r="C38" i="6" s="1"/>
  <c r="C43" i="6" s="1"/>
  <c r="C46" i="6" s="1"/>
  <c r="C6" i="1"/>
  <c r="C26" i="1" l="1"/>
  <c r="C36" i="1"/>
  <c r="C34" i="1"/>
  <c r="D24" i="10"/>
  <c r="F41" i="7" l="1"/>
  <c r="D41" i="7"/>
  <c r="C41" i="7"/>
  <c r="F35" i="7"/>
  <c r="D35" i="7"/>
  <c r="C35" i="7"/>
  <c r="F31" i="7"/>
  <c r="D31" i="7"/>
  <c r="C31" i="7"/>
  <c r="F28" i="7"/>
  <c r="D28" i="7"/>
  <c r="D36" i="7" s="1"/>
  <c r="D37" i="7" s="1"/>
  <c r="D42" i="7" s="1"/>
  <c r="D45" i="7" s="1"/>
  <c r="C28" i="7"/>
  <c r="F24" i="7"/>
  <c r="F36" i="7" s="1"/>
  <c r="C24" i="7"/>
  <c r="C36" i="7" s="1"/>
  <c r="F11" i="7"/>
  <c r="F37" i="7" s="1"/>
  <c r="F42" i="7" s="1"/>
  <c r="F45" i="7" s="1"/>
  <c r="D11" i="7"/>
  <c r="C11" i="7"/>
  <c r="D49" i="5"/>
  <c r="F45" i="5"/>
  <c r="C44" i="5"/>
  <c r="C45" i="5" s="1"/>
  <c r="F38" i="5"/>
  <c r="D38" i="5"/>
  <c r="D39" i="5" s="1"/>
  <c r="D40" i="5" s="1"/>
  <c r="C38" i="5"/>
  <c r="F32" i="5"/>
  <c r="C30" i="5"/>
  <c r="C29" i="5"/>
  <c r="C32" i="5" s="1"/>
  <c r="F27" i="5"/>
  <c r="C27" i="5"/>
  <c r="F20" i="5"/>
  <c r="F39" i="5" s="1"/>
  <c r="C20" i="5"/>
  <c r="F40" i="5"/>
  <c r="F46" i="5" s="1"/>
  <c r="C11" i="5"/>
  <c r="F56" i="2"/>
  <c r="D56" i="2"/>
  <c r="C56" i="2"/>
  <c r="D51" i="2"/>
  <c r="F50" i="2"/>
  <c r="D50" i="2"/>
  <c r="C50" i="2"/>
  <c r="F42" i="2"/>
  <c r="D42" i="2"/>
  <c r="C42" i="2"/>
  <c r="F35" i="2"/>
  <c r="F51" i="2" s="1"/>
  <c r="F52" i="2" s="1"/>
  <c r="F57" i="2" s="1"/>
  <c r="D35" i="2"/>
  <c r="C35" i="2"/>
  <c r="D28" i="2"/>
  <c r="C28" i="2"/>
  <c r="C51" i="2" s="1"/>
  <c r="D12" i="2"/>
  <c r="D52" i="2" s="1"/>
  <c r="D57" i="2" s="1"/>
  <c r="D61" i="2" s="1"/>
  <c r="C12" i="2"/>
  <c r="C2" i="2"/>
  <c r="C37" i="7" l="1"/>
  <c r="C42" i="7" s="1"/>
  <c r="C45" i="7" s="1"/>
  <c r="C39" i="5"/>
  <c r="C40" i="5" s="1"/>
  <c r="C46" i="5" s="1"/>
  <c r="C49" i="5" s="1"/>
  <c r="F48" i="5" s="1"/>
  <c r="F49" i="5" s="1"/>
  <c r="C52" i="2"/>
  <c r="C57" i="2" s="1"/>
  <c r="C61" i="2" s="1"/>
  <c r="F61" i="2" s="1"/>
  <c r="D52" i="1" l="1"/>
  <c r="D44" i="1"/>
  <c r="D46" i="1" s="1"/>
  <c r="D39" i="1"/>
  <c r="D29" i="1"/>
  <c r="D23" i="1"/>
  <c r="D16" i="1"/>
  <c r="D40" i="4"/>
  <c r="D33" i="4"/>
  <c r="D28" i="4"/>
  <c r="D25" i="4"/>
  <c r="D20" i="4"/>
  <c r="D34" i="4" s="1"/>
  <c r="D10" i="4"/>
  <c r="D47" i="1" l="1"/>
  <c r="D48" i="1" s="1"/>
  <c r="D53" i="1" s="1"/>
  <c r="D35" i="4"/>
  <c r="D41" i="4" s="1"/>
  <c r="D44" i="4" s="1"/>
  <c r="C25" i="4" l="1"/>
  <c r="F25" i="4"/>
  <c r="G44" i="1" l="1"/>
  <c r="G46" i="1" s="1"/>
  <c r="D62" i="9"/>
  <c r="D61" i="9"/>
  <c r="D60" i="9"/>
  <c r="D59" i="9"/>
  <c r="D58" i="9"/>
  <c r="D57" i="9"/>
  <c r="D46" i="9"/>
  <c r="D37" i="9"/>
  <c r="D29" i="9"/>
  <c r="D27" i="9"/>
  <c r="D18" i="9"/>
  <c r="D17" i="9"/>
  <c r="D7" i="9"/>
  <c r="C62" i="9"/>
  <c r="C61" i="9"/>
  <c r="C60" i="9"/>
  <c r="C59" i="9"/>
  <c r="C58" i="9"/>
  <c r="C57" i="9"/>
  <c r="C47" i="9"/>
  <c r="C46" i="9"/>
  <c r="C38" i="9"/>
  <c r="C37" i="9"/>
  <c r="C29" i="9"/>
  <c r="C28" i="9"/>
  <c r="C27" i="9"/>
  <c r="C18" i="9"/>
  <c r="C17" i="9"/>
  <c r="C8" i="9"/>
  <c r="C7" i="9"/>
  <c r="D45" i="9"/>
  <c r="C45" i="9"/>
  <c r="C36" i="9"/>
  <c r="D36" i="9"/>
  <c r="D6" i="9"/>
  <c r="E51" i="1" l="1"/>
  <c r="E50" i="1"/>
  <c r="E49" i="1"/>
  <c r="E45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8" i="1"/>
  <c r="E27" i="1"/>
  <c r="E25" i="1"/>
  <c r="E24" i="1"/>
  <c r="E22" i="1"/>
  <c r="E21" i="1"/>
  <c r="E18" i="1"/>
  <c r="E17" i="1"/>
  <c r="E14" i="1"/>
  <c r="E13" i="1"/>
  <c r="E12" i="1"/>
  <c r="E11" i="1"/>
  <c r="E10" i="1"/>
  <c r="E9" i="1"/>
  <c r="E8" i="1"/>
  <c r="E7" i="1"/>
  <c r="E6" i="1"/>
  <c r="E5" i="1"/>
  <c r="D49" i="9" l="1"/>
  <c r="C49" i="9"/>
  <c r="D30" i="9"/>
  <c r="C30" i="9"/>
  <c r="D20" i="9"/>
  <c r="D10" i="9"/>
  <c r="C10" i="9"/>
  <c r="C20" i="9" l="1"/>
  <c r="D47" i="9" l="1"/>
  <c r="D38" i="9"/>
  <c r="D8" i="9"/>
  <c r="D28" i="9" l="1"/>
  <c r="E19" i="1"/>
  <c r="D50" i="9"/>
  <c r="D40" i="9"/>
  <c r="D31" i="9"/>
  <c r="D21" i="9"/>
  <c r="D11" i="9"/>
  <c r="D13" i="9" s="1"/>
  <c r="E20" i="1" l="1"/>
  <c r="E26" i="1"/>
  <c r="E15" i="1"/>
  <c r="C50" i="9" l="1"/>
  <c r="C40" i="9"/>
  <c r="C31" i="9"/>
  <c r="C21" i="9"/>
  <c r="C11" i="9"/>
  <c r="C48" i="9"/>
  <c r="C39" i="9"/>
  <c r="C19" i="9"/>
  <c r="C9" i="9"/>
  <c r="C26" i="9"/>
  <c r="C16" i="9"/>
  <c r="C6" i="9"/>
  <c r="C56" i="9"/>
  <c r="C35" i="9"/>
  <c r="C41" i="9" s="1"/>
  <c r="C25" i="9"/>
  <c r="C15" i="9"/>
  <c r="C5" i="9"/>
  <c r="E44" i="1" l="1"/>
  <c r="C44" i="9" l="1"/>
  <c r="D26" i="9"/>
  <c r="D16" i="9"/>
  <c r="G52" i="1" l="1"/>
  <c r="D56" i="9" s="1"/>
  <c r="D44" i="9"/>
  <c r="G39" i="1"/>
  <c r="D35" i="9" s="1"/>
  <c r="G29" i="1"/>
  <c r="D25" i="9" s="1"/>
  <c r="G23" i="1"/>
  <c r="D15" i="9" s="1"/>
  <c r="G16" i="1"/>
  <c r="D5" i="9" s="1"/>
  <c r="G47" i="1" l="1"/>
  <c r="G48" i="1" s="1"/>
  <c r="G53" i="1" s="1"/>
  <c r="C16" i="1" l="1"/>
  <c r="E16" i="1" s="1"/>
  <c r="F40" i="4" l="1"/>
  <c r="F33" i="4"/>
  <c r="D48" i="9" s="1"/>
  <c r="F28" i="4"/>
  <c r="D39" i="9" s="1"/>
  <c r="D41" i="9" s="1"/>
  <c r="F20" i="4"/>
  <c r="D19" i="9" s="1"/>
  <c r="F10" i="4"/>
  <c r="D9" i="9" l="1"/>
  <c r="D52" i="9"/>
  <c r="B7" i="9"/>
  <c r="F34" i="4"/>
  <c r="F35" i="4" s="1"/>
  <c r="F41" i="4" s="1"/>
  <c r="B62" i="9"/>
  <c r="B61" i="9"/>
  <c r="B60" i="9"/>
  <c r="B59" i="9"/>
  <c r="B58" i="9"/>
  <c r="B57" i="9"/>
  <c r="B46" i="9"/>
  <c r="B37" i="9"/>
  <c r="B27" i="9"/>
  <c r="B17" i="9"/>
  <c r="F26" i="3"/>
  <c r="D63" i="9" s="1"/>
  <c r="D64" i="9" s="1"/>
  <c r="F20" i="3"/>
  <c r="D51" i="9" s="1"/>
  <c r="F16" i="3"/>
  <c r="F13" i="3"/>
  <c r="D32" i="9" s="1"/>
  <c r="D33" i="9" s="1"/>
  <c r="F10" i="3"/>
  <c r="D22" i="9" s="1"/>
  <c r="D23" i="9" s="1"/>
  <c r="F6" i="3"/>
  <c r="D12" i="9" s="1"/>
  <c r="D53" i="9" l="1"/>
  <c r="F44" i="4"/>
  <c r="F21" i="3"/>
  <c r="F22" i="3"/>
  <c r="F27" i="3" s="1"/>
  <c r="F30" i="3" s="1"/>
  <c r="D54" i="9" l="1"/>
  <c r="D66" i="9" s="1"/>
  <c r="D69" i="9"/>
  <c r="B38" i="9"/>
  <c r="B28" i="9"/>
  <c r="B10" i="9"/>
  <c r="D2" i="3"/>
  <c r="C2" i="3"/>
  <c r="C2" i="4"/>
  <c r="B11" i="9" l="1"/>
  <c r="C52" i="1" l="1"/>
  <c r="B56" i="9" l="1"/>
  <c r="E52" i="1"/>
  <c r="B36" i="9"/>
  <c r="B6" i="9"/>
  <c r="B16" i="9"/>
  <c r="B26" i="9"/>
  <c r="B45" i="9"/>
  <c r="B40" i="9"/>
  <c r="B21" i="9"/>
  <c r="B31" i="9"/>
  <c r="B50" i="9"/>
  <c r="C10" i="4"/>
  <c r="B9" i="9" s="1"/>
  <c r="C20" i="4"/>
  <c r="B19" i="9" s="1"/>
  <c r="B29" i="9"/>
  <c r="C28" i="4"/>
  <c r="B39" i="9" s="1"/>
  <c r="C33" i="4"/>
  <c r="B48" i="9" s="1"/>
  <c r="C40" i="4"/>
  <c r="B5" i="9"/>
  <c r="C23" i="1"/>
  <c r="C29" i="1"/>
  <c r="C39" i="1"/>
  <c r="C46" i="1"/>
  <c r="C6" i="3"/>
  <c r="B12" i="9" s="1"/>
  <c r="D6" i="3"/>
  <c r="C12" i="9" s="1"/>
  <c r="C13" i="9" s="1"/>
  <c r="C10" i="3"/>
  <c r="B22" i="9" s="1"/>
  <c r="D10" i="3"/>
  <c r="C22" i="9" s="1"/>
  <c r="C23" i="9" s="1"/>
  <c r="C13" i="3"/>
  <c r="B32" i="9" s="1"/>
  <c r="C16" i="3"/>
  <c r="C20" i="3"/>
  <c r="B51" i="9" s="1"/>
  <c r="C26" i="3"/>
  <c r="B63" i="9" s="1"/>
  <c r="D13" i="3"/>
  <c r="C32" i="9" s="1"/>
  <c r="C33" i="9" s="1"/>
  <c r="D16" i="3"/>
  <c r="D20" i="3"/>
  <c r="C51" i="9" s="1"/>
  <c r="C52" i="9" s="1"/>
  <c r="D26" i="3"/>
  <c r="C63" i="9" s="1"/>
  <c r="C64" i="9" s="1"/>
  <c r="B47" i="9"/>
  <c r="B8" i="9"/>
  <c r="B18" i="9"/>
  <c r="B30" i="9"/>
  <c r="B20" i="9"/>
  <c r="B49" i="9"/>
  <c r="C47" i="1" l="1"/>
  <c r="B64" i="9"/>
  <c r="B35" i="9"/>
  <c r="B41" i="9" s="1"/>
  <c r="E39" i="1"/>
  <c r="B25" i="9"/>
  <c r="B33" i="9" s="1"/>
  <c r="E29" i="1"/>
  <c r="B44" i="9"/>
  <c r="B52" i="9" s="1"/>
  <c r="E46" i="1"/>
  <c r="B15" i="9"/>
  <c r="B23" i="9" s="1"/>
  <c r="E23" i="1"/>
  <c r="C53" i="9"/>
  <c r="C54" i="9" s="1"/>
  <c r="C66" i="9" s="1"/>
  <c r="B13" i="9"/>
  <c r="D21" i="3"/>
  <c r="D22" i="3" s="1"/>
  <c r="D27" i="3" s="1"/>
  <c r="C21" i="3"/>
  <c r="C22" i="3" s="1"/>
  <c r="C27" i="3" s="1"/>
  <c r="C30" i="3" s="1"/>
  <c r="C34" i="4"/>
  <c r="C35" i="4" s="1"/>
  <c r="C41" i="4" s="1"/>
  <c r="C44" i="4" s="1"/>
  <c r="E47" i="1" l="1"/>
  <c r="D30" i="3"/>
  <c r="C69" i="9"/>
  <c r="C48" i="1"/>
  <c r="C39" i="10"/>
  <c r="B53" i="9"/>
  <c r="B54" i="9" s="1"/>
  <c r="B66" i="9" s="1"/>
  <c r="C33" i="10"/>
  <c r="C27" i="10"/>
  <c r="C37" i="10"/>
  <c r="C29" i="10"/>
  <c r="C53" i="1" l="1"/>
  <c r="E53" i="1" s="1"/>
  <c r="E48" i="1"/>
  <c r="C31" i="10"/>
  <c r="C35" i="10"/>
  <c r="B69" i="9" l="1"/>
  <c r="C40" i="10"/>
</calcChain>
</file>

<file path=xl/sharedStrings.xml><?xml version="1.0" encoding="utf-8"?>
<sst xmlns="http://schemas.openxmlformats.org/spreadsheetml/2006/main" count="600" uniqueCount="275">
  <si>
    <t>Drift av kjøretøy og maskiner</t>
  </si>
  <si>
    <t>Forsikringer</t>
  </si>
  <si>
    <t>SUM anlegg, maskiner, drift og invest.</t>
  </si>
  <si>
    <t xml:space="preserve">7 Tilskudd, kontingent, avgift. </t>
  </si>
  <si>
    <t>(Utgifter inntektsbringende tiltak)</t>
  </si>
  <si>
    <t>Leieutgifter (leie hoppbakke)</t>
    <phoneticPr fontId="3" type="noConversion"/>
  </si>
  <si>
    <t>Behandlingsutgifter ( lege, fysioterapeut,apotek o.l.)</t>
  </si>
  <si>
    <t>Utdanning og kurs (trenere, dommere, ledere m.m.)</t>
  </si>
  <si>
    <t>Drakter, fottøy o.l.</t>
  </si>
  <si>
    <t>Trenerutgifter</t>
  </si>
  <si>
    <t>Avslutning, sos.tiltak o.l</t>
  </si>
  <si>
    <t>SUM stevne og aktivitetsutgifter</t>
  </si>
  <si>
    <t>5 Administrasjon og møter</t>
  </si>
  <si>
    <t>Møteutgifter</t>
  </si>
  <si>
    <t>Avskrivninger kjøretøy/maskiner</t>
    <phoneticPr fontId="3" type="noConversion"/>
  </si>
  <si>
    <t>Utgifter til bingo, lotterier og lignende</t>
    <phoneticPr fontId="3" type="noConversion"/>
  </si>
  <si>
    <t>Andre overføringer</t>
    <phoneticPr fontId="3" type="noConversion"/>
  </si>
  <si>
    <t>Premier</t>
  </si>
  <si>
    <t>Leieutgifter</t>
  </si>
  <si>
    <t>Andre stevneutgifter</t>
  </si>
  <si>
    <t>Treningsmateriell</t>
  </si>
  <si>
    <t>Langrennsgruppa</t>
  </si>
  <si>
    <t xml:space="preserve">Startkontingenter </t>
    <phoneticPr fontId="3" type="noConversion"/>
  </si>
  <si>
    <t>Sponsor/samarbeidsavtaler</t>
    <phoneticPr fontId="3" type="noConversion"/>
  </si>
  <si>
    <t>Andre inntekter</t>
    <phoneticPr fontId="3" type="noConversion"/>
  </si>
  <si>
    <t>Deltaking i NM - HL og lignende</t>
    <phoneticPr fontId="3" type="noConversion"/>
  </si>
  <si>
    <t>Møteutgifter/regnskapsføring</t>
    <phoneticPr fontId="3" type="noConversion"/>
  </si>
  <si>
    <t>Knut J. Johnsens minnefond</t>
    <phoneticPr fontId="12" type="noConversion"/>
  </si>
  <si>
    <t>Nærmiljøanlegg - Eidsfoss</t>
  </si>
  <si>
    <t>Fotballkonto</t>
  </si>
  <si>
    <t>Langrennskonti</t>
  </si>
  <si>
    <t>Startkontingenter andres stevner/arrangement</t>
  </si>
  <si>
    <t>Tillskudd fra hovedstyret</t>
  </si>
  <si>
    <t>Dugnad</t>
  </si>
  <si>
    <t>Kiosksalg</t>
  </si>
  <si>
    <t>Billettinntekter</t>
  </si>
  <si>
    <t>Markedsføringstiltak (annonser, informasjonsskriv o.l.)</t>
  </si>
  <si>
    <t>Deltakelse i andres møter (også reiseutgifter)</t>
  </si>
  <si>
    <t>Egenandeler deltakelse i andres stevner</t>
  </si>
  <si>
    <t>TOTALREGNSKAP</t>
  </si>
  <si>
    <t>Hovedgruppa</t>
  </si>
  <si>
    <t>Fotballgruppa</t>
  </si>
  <si>
    <t>Hoppgruppa</t>
  </si>
  <si>
    <t>Turngruppa</t>
  </si>
  <si>
    <t>Innebandygruppa</t>
  </si>
  <si>
    <t>6 Anlegg, maskiner,drift og invest.</t>
  </si>
  <si>
    <t>Utgifter inntektsbringende tiltak</t>
  </si>
  <si>
    <t>SUM tilskudd, kontingent, avgift</t>
  </si>
  <si>
    <t>BALANSEKONTI</t>
  </si>
  <si>
    <t>Eiendeler</t>
  </si>
  <si>
    <t>Klatregruppa</t>
  </si>
  <si>
    <t>Kontingenter, avgifter til idrettsorg. o.l.</t>
  </si>
  <si>
    <t>Administrasjon</t>
  </si>
  <si>
    <t>Markedsføring, annonser</t>
  </si>
  <si>
    <t>Utmerkelser, gaver, stipend</t>
  </si>
  <si>
    <t>SUM adm. og møter</t>
  </si>
  <si>
    <t>6 Anlegg, maskiner, drift og invest.</t>
  </si>
  <si>
    <t>Investering i Bane /Anlegg</t>
  </si>
  <si>
    <t>Investering i kjøretøy/maskiner</t>
  </si>
  <si>
    <t>Drift av bane og anlegg</t>
  </si>
  <si>
    <t>Administrasjon (tlf., porto, rekvisita, gebyrer m.m.)</t>
  </si>
  <si>
    <t>Startkontingenter</t>
  </si>
  <si>
    <t>Innebandy</t>
  </si>
  <si>
    <t>Gebyr</t>
  </si>
  <si>
    <t>SUM</t>
  </si>
  <si>
    <t>Dugnad</t>
    <phoneticPr fontId="3" type="noConversion"/>
  </si>
  <si>
    <t>Trenings -  og instruksjonstiltak</t>
  </si>
  <si>
    <t>Dommerutgifter</t>
  </si>
  <si>
    <t>Reiseutgifter</t>
  </si>
  <si>
    <t>SUM finansinntekter/(-)utgifter</t>
  </si>
  <si>
    <t>Drift av baner/anlegg</t>
  </si>
  <si>
    <t>Lotteri, bingo, basar o.l.</t>
  </si>
  <si>
    <t>Utgifter til innkjøp for kiosksalg</t>
  </si>
  <si>
    <t>7 Tilskudd, kontingent, avgift</t>
  </si>
  <si>
    <t>SUM rekvisita og SMS</t>
  </si>
  <si>
    <t>6 Rekvisita og SMS</t>
  </si>
  <si>
    <t>Administrasjon (tlf., porto, rekvisita, grbyrer m.m.)</t>
  </si>
  <si>
    <t>Tilskudd fra hovedstyret</t>
    <phoneticPr fontId="3" type="noConversion"/>
  </si>
  <si>
    <t>Reiseutgifter</t>
    <phoneticPr fontId="3" type="noConversion"/>
  </si>
  <si>
    <t>Sponsor, samarbeidsavtaler</t>
    <phoneticPr fontId="3" type="noConversion"/>
  </si>
  <si>
    <t>Lisenser, lagforsikring</t>
    <phoneticPr fontId="3" type="noConversion"/>
  </si>
  <si>
    <t>SUM Tilskudd, kontingent og avgift.</t>
  </si>
  <si>
    <t>Utgifter til dugnadvirksomhet</t>
  </si>
  <si>
    <t>Forskuddsbet. forsikring</t>
  </si>
  <si>
    <t>Hovedkonto</t>
  </si>
  <si>
    <t>Medlemskonto</t>
  </si>
  <si>
    <t>Deltager.no</t>
  </si>
  <si>
    <t>Sparekonto</t>
  </si>
  <si>
    <t>Medlemskontingenter</t>
  </si>
  <si>
    <t>Tilskudd fra særforbund LAM</t>
  </si>
  <si>
    <t>Momskompensasjon</t>
  </si>
  <si>
    <t>Kommunal støtte/Idrettsrådet</t>
  </si>
  <si>
    <t>Startkontingent</t>
  </si>
  <si>
    <t>Kiosk salg</t>
  </si>
  <si>
    <t>Lotteri, bingo, basar o.l</t>
  </si>
  <si>
    <t>Reklame og annonseinntekter</t>
  </si>
  <si>
    <t>Gaver og Bidrag</t>
  </si>
  <si>
    <t>Andre inntekter</t>
  </si>
  <si>
    <t>SUM driftsinntekter</t>
  </si>
  <si>
    <t>4 Stevne og aktivitetsutgifter</t>
  </si>
  <si>
    <t>Avslutning, sos. tiltak o.l.</t>
  </si>
  <si>
    <t>Lisenser, lagforsikring o.l.</t>
  </si>
  <si>
    <t>Utgifter til innkjøp for kiosk salg</t>
  </si>
  <si>
    <t>SUM tilskudd, kontingente, avgift.</t>
  </si>
  <si>
    <t>SUM driftsutgifter</t>
  </si>
  <si>
    <t xml:space="preserve">Driftsresultat </t>
  </si>
  <si>
    <t>8 Finansinntekter/utgifter</t>
  </si>
  <si>
    <t>Renteinntekter</t>
  </si>
  <si>
    <t>Renteutgifter</t>
  </si>
  <si>
    <t>Hoppkonto</t>
  </si>
  <si>
    <t>Turnkonto</t>
  </si>
  <si>
    <t>Klatrekonto</t>
  </si>
  <si>
    <t>Fotballgruppa</t>
    <phoneticPr fontId="3" type="noConversion"/>
  </si>
  <si>
    <t>Håndballgruppa</t>
    <phoneticPr fontId="3" type="noConversion"/>
  </si>
  <si>
    <t>Langrenn</t>
    <phoneticPr fontId="3" type="noConversion"/>
  </si>
  <si>
    <t>Årsoverskudd /(-)underskudd</t>
  </si>
  <si>
    <t xml:space="preserve"> </t>
  </si>
  <si>
    <t>HOVEDGRUPPA</t>
  </si>
  <si>
    <t>3 Inntekter</t>
  </si>
  <si>
    <t>Treningsavgifter</t>
  </si>
  <si>
    <t>Håndballgruppa</t>
  </si>
  <si>
    <t>Utleie utstyr</t>
    <phoneticPr fontId="3" type="noConversion"/>
  </si>
  <si>
    <t>Innkjøp for kiosksalg</t>
  </si>
  <si>
    <t>Kontingenter krets</t>
  </si>
  <si>
    <t>Samlinger</t>
  </si>
  <si>
    <t>Trener/instruktør</t>
  </si>
  <si>
    <t>Stevneutg. (brøyting/Røde kors)</t>
  </si>
  <si>
    <t>Tilskudd hovedstyre</t>
  </si>
  <si>
    <t>Parkering/program</t>
  </si>
  <si>
    <t>Hopp</t>
  </si>
  <si>
    <t>Utdanning og kurs</t>
  </si>
  <si>
    <t>Utdanning og kurs (trenere, dommer, ledere m.m)</t>
    <phoneticPr fontId="3" type="noConversion"/>
  </si>
  <si>
    <t>TURNGRUPPA</t>
  </si>
  <si>
    <t>Utgifter til bingo, lotterier o.l.</t>
  </si>
  <si>
    <t>Informasjon (håndbøker, medlemsblad,terminlister m.m.)</t>
  </si>
  <si>
    <t>Salg av materiell, utstyr, drakter</t>
  </si>
  <si>
    <t>Investering i bane og anlegg</t>
  </si>
  <si>
    <t>Utgifter til kjøp av materiell og utstyr for salg</t>
  </si>
  <si>
    <t>Bank omkostninger</t>
  </si>
  <si>
    <t>Annet salg (Sesongkort)</t>
  </si>
  <si>
    <t>Skjeldalfres</t>
  </si>
  <si>
    <t>Traktor Antonio Carraro 2016 - kunstgress</t>
  </si>
  <si>
    <t>Gaver og bidrag</t>
  </si>
  <si>
    <t>Tilskudd fra særforbund</t>
  </si>
  <si>
    <t>Investering i hus og lokaler</t>
  </si>
  <si>
    <t>Håndballgruppa bankkonto</t>
  </si>
  <si>
    <t>Fotballmål 2017</t>
  </si>
  <si>
    <t>Endringer i balansen</t>
  </si>
  <si>
    <t>Kundefordringer</t>
  </si>
  <si>
    <t>Hovedstyre:</t>
  </si>
  <si>
    <t>Fotball</t>
  </si>
  <si>
    <t>Langrenn</t>
  </si>
  <si>
    <t>Klatring</t>
  </si>
  <si>
    <t>Turn</t>
  </si>
  <si>
    <t>Håndball</t>
  </si>
  <si>
    <t>Treningsavgifter/Kontingenter</t>
  </si>
  <si>
    <t>Treningsmateriell, ruting og reruting</t>
  </si>
  <si>
    <t>SUM tilskudd, kontingen, avgift</t>
  </si>
  <si>
    <t>Kjøp av utstyr for utleie</t>
  </si>
  <si>
    <t>Trenings- og instruksjonstiltak</t>
  </si>
  <si>
    <t>Andre personalutgifter</t>
  </si>
  <si>
    <t>Leie av regnskapsprogram</t>
  </si>
  <si>
    <t>Investering i datautstyr</t>
  </si>
  <si>
    <t>Vedlikehold av utstyr</t>
  </si>
  <si>
    <t>Økonomisk bistad</t>
  </si>
  <si>
    <t>Leie av postboks</t>
  </si>
  <si>
    <t>Kontingenter, avgifter til indrettsorg etc</t>
  </si>
  <si>
    <t>Reklame/annonseutgifter</t>
  </si>
  <si>
    <t>Gebyrer</t>
  </si>
  <si>
    <t>Andre utgifter</t>
  </si>
  <si>
    <t>Driftsmateriell</t>
  </si>
  <si>
    <t>Check</t>
  </si>
  <si>
    <t>Deltakelse i andres møter (også reiserutgifter)</t>
    <phoneticPr fontId="0" type="noConversion"/>
  </si>
  <si>
    <t>Endringer i balansen (leverandørgjeld)</t>
  </si>
  <si>
    <t>Endringer i balansen (kontantbeholdning)</t>
  </si>
  <si>
    <t>Parkeringsavgifter</t>
    <phoneticPr fontId="3" type="noConversion"/>
  </si>
  <si>
    <t>Kiosksalg</t>
    <phoneticPr fontId="3" type="noConversion"/>
  </si>
  <si>
    <t>Tokvam Fres til kunstgressbane</t>
  </si>
  <si>
    <t>Årsoverrskudd / endring Egenkapital</t>
  </si>
  <si>
    <t>Gjeld/
Egenkapital</t>
  </si>
  <si>
    <t>Endring i balansen</t>
  </si>
  <si>
    <t>Budsjett 2020</t>
  </si>
  <si>
    <t>Honorarer (Klubbhus)</t>
  </si>
  <si>
    <t>Drakter, klubbjakker</t>
  </si>
  <si>
    <t>Avvik</t>
  </si>
  <si>
    <t>Rep og vedlikehold / småinnkjøp</t>
  </si>
  <si>
    <t>Utgifter til dugnadsvirksomhet</t>
  </si>
  <si>
    <t>Adm utgifter</t>
  </si>
  <si>
    <t>Tidtakerutstyr Emit AS</t>
  </si>
  <si>
    <t>Anne påløpt kostnad</t>
  </si>
  <si>
    <t>Hoppbakken</t>
  </si>
  <si>
    <t>Husleie kompenseres 100 %</t>
  </si>
  <si>
    <t>Hof Toppers</t>
  </si>
  <si>
    <t>Ikke noe jule-lotteri</t>
  </si>
  <si>
    <t>Klubbhus</t>
  </si>
  <si>
    <t>Ekstra tilskudd Fotball</t>
  </si>
  <si>
    <t>75 000 for tidtakerutstyr</t>
  </si>
  <si>
    <t>Hof Toppers - Internet</t>
  </si>
  <si>
    <t>Budsjett 2021</t>
  </si>
  <si>
    <t>Regnskap 2020</t>
  </si>
  <si>
    <t>Hof IL - Regnskap 2020</t>
  </si>
  <si>
    <t>Egenkapital pr. 1.1. 2020</t>
  </si>
  <si>
    <t>Bankbeholdning pr 01.01.2020</t>
  </si>
  <si>
    <t>Kassebeholdning pr. 01.01.2020</t>
  </si>
  <si>
    <t>Kassebeholdning pr. 31.12.2020</t>
  </si>
  <si>
    <t>Bankbeholdning pr 31.12.2021</t>
  </si>
  <si>
    <t>Samlinger o.l.</t>
  </si>
  <si>
    <t>Andre overføringer, (treningskon faff)</t>
  </si>
  <si>
    <t>3.1 mNOK er bankinnskudd</t>
  </si>
  <si>
    <t>Leverandørgjeld</t>
  </si>
  <si>
    <t>Resultatrapport</t>
  </si>
  <si>
    <t>Hof Idrettslag</t>
  </si>
  <si>
    <t>Gjelder periode 01.01.2020 - 31.12.2020</t>
  </si>
  <si>
    <t>Periode</t>
  </si>
  <si>
    <t>Driftsinntekter</t>
  </si>
  <si>
    <t>3100 Salgsinntekter, avgiftsfri</t>
  </si>
  <si>
    <t>3120 Sponsor/samarbeidsavtaler (375)</t>
  </si>
  <si>
    <t>3400 Tilskudd fra særforbund (LAM) (312)</t>
  </si>
  <si>
    <t>3420 Kommunalt tilskudd/idrettsrådet (322)</t>
  </si>
  <si>
    <t>3910 Startkontingenter (332)</t>
  </si>
  <si>
    <t>3920 Medlemskontingenter (301)</t>
  </si>
  <si>
    <t>3960 Lotteri, bingo, basar o.l. (361)</t>
  </si>
  <si>
    <t>3999 Andre inntekter (395)</t>
  </si>
  <si>
    <t>Driftskostnader</t>
  </si>
  <si>
    <t>6010 Avskrivninger transp.midler, maskiner og inventar</t>
  </si>
  <si>
    <t>6300 Leie lokaler (417)</t>
  </si>
  <si>
    <t>6540 Investering i bane og anlegg (610)</t>
  </si>
  <si>
    <t>6545 Drakter, fottøy o.l. (426)</t>
  </si>
  <si>
    <t>6560 Rekvisita</t>
  </si>
  <si>
    <t>6610 Drift av baner/anlegg (660)</t>
  </si>
  <si>
    <t>6620 Drift av løypemaskin/maskiner (670)</t>
  </si>
  <si>
    <t>6690 Reparasjon og vedlikehold annet</t>
  </si>
  <si>
    <t>6800 Administrasjon (520)</t>
  </si>
  <si>
    <t>6810 Datakostnad</t>
  </si>
  <si>
    <t>6820 Trykksaker</t>
  </si>
  <si>
    <t>6861 Møteutgifter, inkl. årsmøte (511)</t>
  </si>
  <si>
    <t>6890 Andre stevnekostnader (418)</t>
  </si>
  <si>
    <t>6895 Utgifter til innkjøp for kiosksalg (754)</t>
  </si>
  <si>
    <t>6897 Utgifter til bingo, lotterier, o.l. (761)</t>
  </si>
  <si>
    <t>6900 Telefon</t>
  </si>
  <si>
    <t>6940 Porto</t>
  </si>
  <si>
    <t>7320 Markedsføringstiltak (annonser, informasjonsskriv o.l) (540)</t>
  </si>
  <si>
    <t>7420 Utmerkelser, gaver, stipend (550)</t>
  </si>
  <si>
    <t>7421 Premier Stevne og aktiviteter (416)</t>
  </si>
  <si>
    <t>7450 Overføringer til gruppene (781)</t>
  </si>
  <si>
    <t>7500 Forsikringspremier (680)</t>
  </si>
  <si>
    <t>7501 Lisenser, lag forsikring (450)</t>
  </si>
  <si>
    <t>7770 Bank og kortgebyrer</t>
  </si>
  <si>
    <t>Driftsresultat</t>
  </si>
  <si>
    <t>Finansielle poster</t>
  </si>
  <si>
    <t>8070 Annen finansinntekt</t>
  </si>
  <si>
    <t>Ordinært resultat før skatt</t>
  </si>
  <si>
    <t>Ordinært resultat</t>
  </si>
  <si>
    <t>Årsresultat</t>
  </si>
  <si>
    <t>Drakter</t>
  </si>
  <si>
    <t>Div, trykksaker mv</t>
  </si>
  <si>
    <t>Adm</t>
  </si>
  <si>
    <t>Hof Toppers 109 | Kommunalt tilskudd 193</t>
  </si>
  <si>
    <t>Norsk Tipping 100 | Lodd 52</t>
  </si>
  <si>
    <t>Norsk idrettsforbund</t>
  </si>
  <si>
    <t>Tilskudd NIF utstyr (18) | Pant (2) | Uff (1)</t>
  </si>
  <si>
    <t>Tilskudd drift maskiner (Holmestrand kommune)</t>
  </si>
  <si>
    <t>Postboks mv</t>
  </si>
  <si>
    <t>Håndsprit</t>
  </si>
  <si>
    <t>GPS</t>
  </si>
  <si>
    <t>Julelotteri</t>
  </si>
  <si>
    <t>Hof Toppers 2021</t>
  </si>
  <si>
    <t>Sponsor/samarbeidsavtaler/Andre tilskudd</t>
  </si>
  <si>
    <t>Samarbeidslag</t>
  </si>
  <si>
    <t>Overføring til gruppene</t>
  </si>
  <si>
    <t>Kommentarer til regnskapet 2020</t>
  </si>
  <si>
    <t>Egenkapital pr 31.12.2020</t>
  </si>
  <si>
    <t>Ingen tilskudd i hht avtale med MM</t>
  </si>
  <si>
    <t>Tatt ut i hht avtale med Fotballgruppa</t>
  </si>
  <si>
    <t>Ekstra tilskdud til to klatresneller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</si>
</sst>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</numFmts>
  <fonts count="30" x14ac:knownFonts="1">
    <font>
      <sz val="10"/>
      <name val="Verdana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i/>
      <sz val="12"/>
      <name val="Arial"/>
      <family val="2"/>
    </font>
    <font>
      <b/>
      <u/>
      <sz val="12"/>
      <name val="Times New Roman"/>
      <family val="1"/>
    </font>
    <font>
      <sz val="10"/>
      <name val="Helvetica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Times New Roman"/>
      <family val="1"/>
    </font>
    <font>
      <b/>
      <sz val="10"/>
      <name val="Times New Roman"/>
      <family val="1"/>
    </font>
    <font>
      <sz val="12"/>
      <color theme="1"/>
      <name val="Arial"/>
    </font>
    <font>
      <sz val="12"/>
      <name val="Arial"/>
    </font>
    <font>
      <b/>
      <sz val="12"/>
      <color theme="1"/>
      <name val="Arial"/>
    </font>
    <font>
      <sz val="10"/>
      <color theme="1"/>
      <name val="Times New Roman"/>
    </font>
    <font>
      <b/>
      <sz val="16"/>
      <color theme="1"/>
      <name val="Arial"/>
    </font>
    <font>
      <b/>
      <sz val="12"/>
      <name val="Arial"/>
    </font>
    <font>
      <sz val="16"/>
      <color theme="1"/>
      <name val="Times New Roman"/>
    </font>
    <font>
      <sz val="11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1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0" fontId="15" fillId="0" borderId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6" fillId="3" borderId="1" xfId="0" applyFont="1" applyFill="1" applyBorder="1"/>
    <xf numFmtId="0" fontId="7" fillId="0" borderId="0" xfId="0" applyFont="1"/>
    <xf numFmtId="0" fontId="8" fillId="0" borderId="1" xfId="0" applyFont="1" applyBorder="1"/>
    <xf numFmtId="0" fontId="6" fillId="0" borderId="1" xfId="0" applyFont="1" applyBorder="1"/>
    <xf numFmtId="0" fontId="6" fillId="5" borderId="1" xfId="0" applyFont="1" applyFill="1" applyBorder="1"/>
    <xf numFmtId="0" fontId="6" fillId="0" borderId="1" xfId="0" quotePrefix="1" applyFont="1" applyBorder="1" applyAlignment="1">
      <alignment horizontal="left"/>
    </xf>
    <xf numFmtId="0" fontId="6" fillId="6" borderId="1" xfId="0" applyFont="1" applyFill="1" applyBorder="1"/>
    <xf numFmtId="0" fontId="6" fillId="2" borderId="1" xfId="0" applyFont="1" applyFill="1" applyBorder="1"/>
    <xf numFmtId="0" fontId="8" fillId="2" borderId="1" xfId="0" applyFont="1" applyFill="1" applyBorder="1"/>
    <xf numFmtId="4" fontId="7" fillId="0" borderId="0" xfId="0" applyNumberFormat="1" applyFont="1"/>
    <xf numFmtId="0" fontId="9" fillId="0" borderId="0" xfId="0" applyFont="1"/>
    <xf numFmtId="0" fontId="10" fillId="4" borderId="1" xfId="0" applyFont="1" applyFill="1" applyBorder="1"/>
    <xf numFmtId="0" fontId="5" fillId="0" borderId="0" xfId="0" applyFont="1"/>
    <xf numFmtId="0" fontId="11" fillId="0" borderId="0" xfId="0" applyFont="1"/>
    <xf numFmtId="0" fontId="5" fillId="0" borderId="0" xfId="0" applyFont="1" applyBorder="1" applyAlignment="1">
      <alignment horizontal="left"/>
    </xf>
    <xf numFmtId="0" fontId="4" fillId="0" borderId="0" xfId="0" applyFont="1" applyBorder="1"/>
    <xf numFmtId="4" fontId="9" fillId="0" borderId="0" xfId="0" applyNumberFormat="1" applyFont="1"/>
    <xf numFmtId="2" fontId="9" fillId="0" borderId="0" xfId="0" applyNumberFormat="1" applyFont="1"/>
    <xf numFmtId="165" fontId="9" fillId="0" borderId="0" xfId="1" applyFont="1"/>
    <xf numFmtId="0" fontId="8" fillId="2" borderId="0" xfId="0" applyFont="1" applyFill="1"/>
    <xf numFmtId="0" fontId="6" fillId="2" borderId="1" xfId="0" quotePrefix="1" applyNumberFormat="1" applyFont="1" applyFill="1" applyBorder="1" applyAlignment="1">
      <alignment horizontal="left"/>
    </xf>
    <xf numFmtId="0" fontId="8" fillId="0" borderId="1" xfId="0" applyNumberFormat="1" applyFont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/>
    <xf numFmtId="0" fontId="6" fillId="0" borderId="1" xfId="0" applyNumberFormat="1" applyFont="1" applyBorder="1" applyAlignment="1">
      <alignment horizontal="left"/>
    </xf>
    <xf numFmtId="4" fontId="7" fillId="0" borderId="0" xfId="0" applyNumberFormat="1" applyFont="1"/>
    <xf numFmtId="4" fontId="9" fillId="0" borderId="0" xfId="0" applyNumberFormat="1" applyFont="1"/>
    <xf numFmtId="0" fontId="5" fillId="0" borderId="0" xfId="0" applyFont="1" applyFill="1"/>
    <xf numFmtId="0" fontId="9" fillId="0" borderId="0" xfId="0" applyFont="1"/>
    <xf numFmtId="0" fontId="9" fillId="0" borderId="0" xfId="0" applyFont="1"/>
    <xf numFmtId="0" fontId="9" fillId="0" borderId="0" xfId="0" applyFont="1"/>
    <xf numFmtId="0" fontId="9" fillId="0" borderId="0" xfId="0" applyFont="1"/>
    <xf numFmtId="4" fontId="9" fillId="0" borderId="0" xfId="0" applyNumberFormat="1" applyFont="1"/>
    <xf numFmtId="2" fontId="9" fillId="0" borderId="0" xfId="0" applyNumberFormat="1" applyFont="1"/>
    <xf numFmtId="0" fontId="6" fillId="5" borderId="1" xfId="0" applyFont="1" applyFill="1" applyBorder="1"/>
    <xf numFmtId="0" fontId="7" fillId="0" borderId="2" xfId="0" applyFont="1" applyBorder="1"/>
    <xf numFmtId="0" fontId="7" fillId="0" borderId="0" xfId="0" applyNumberFormat="1" applyFont="1" applyFill="1" applyBorder="1"/>
    <xf numFmtId="0" fontId="7" fillId="0" borderId="1" xfId="0" applyFont="1" applyBorder="1"/>
    <xf numFmtId="0" fontId="8" fillId="0" borderId="3" xfId="0" applyFont="1" applyBorder="1" applyAlignment="1"/>
    <xf numFmtId="0" fontId="8" fillId="0" borderId="3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8" fillId="7" borderId="3" xfId="0" applyFont="1" applyFill="1" applyBorder="1" applyAlignment="1"/>
    <xf numFmtId="0" fontId="7" fillId="7" borderId="1" xfId="0" applyFont="1" applyFill="1" applyBorder="1"/>
    <xf numFmtId="0" fontId="8" fillId="7" borderId="1" xfId="0" applyNumberFormat="1" applyFont="1" applyFill="1" applyBorder="1" applyAlignment="1">
      <alignment horizontal="left"/>
    </xf>
    <xf numFmtId="0" fontId="8" fillId="7" borderId="3" xfId="0" applyNumberFormat="1" applyFont="1" applyFill="1" applyBorder="1" applyAlignment="1">
      <alignment horizontal="left"/>
    </xf>
    <xf numFmtId="0" fontId="8" fillId="8" borderId="1" xfId="0" applyNumberFormat="1" applyFont="1" applyFill="1" applyBorder="1" applyAlignment="1">
      <alignment horizontal="left"/>
    </xf>
    <xf numFmtId="0" fontId="8" fillId="8" borderId="3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7" fillId="3" borderId="1" xfId="0" applyFont="1" applyFill="1" applyBorder="1" applyAlignment="1">
      <alignment horizontal="left"/>
    </xf>
    <xf numFmtId="0" fontId="17" fillId="3" borderId="1" xfId="0" quotePrefix="1" applyFont="1" applyFill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7" fillId="3" borderId="1" xfId="0" quotePrefix="1" applyFont="1" applyFill="1" applyBorder="1"/>
    <xf numFmtId="0" fontId="6" fillId="0" borderId="3" xfId="0" applyFont="1" applyBorder="1"/>
    <xf numFmtId="0" fontId="8" fillId="0" borderId="3" xfId="0" applyFont="1" applyBorder="1"/>
    <xf numFmtId="0" fontId="6" fillId="5" borderId="3" xfId="0" applyFont="1" applyFill="1" applyBorder="1"/>
    <xf numFmtId="165" fontId="0" fillId="0" borderId="0" xfId="1" applyFont="1"/>
    <xf numFmtId="3" fontId="8" fillId="0" borderId="1" xfId="0" applyNumberFormat="1" applyFont="1" applyBorder="1" applyAlignment="1">
      <alignment horizontal="right"/>
    </xf>
    <xf numFmtId="165" fontId="1" fillId="0" borderId="0" xfId="1" applyFont="1"/>
    <xf numFmtId="3" fontId="17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5" borderId="1" xfId="0" applyNumberFormat="1" applyFont="1" applyFill="1" applyBorder="1" applyAlignment="1">
      <alignment horizontal="right"/>
    </xf>
    <xf numFmtId="3" fontId="6" fillId="6" borderId="1" xfId="0" applyNumberFormat="1" applyFont="1" applyFill="1" applyBorder="1" applyAlignment="1">
      <alignment horizontal="right"/>
    </xf>
    <xf numFmtId="0" fontId="10" fillId="3" borderId="1" xfId="0" applyFont="1" applyFill="1" applyBorder="1"/>
    <xf numFmtId="166" fontId="0" fillId="0" borderId="0" xfId="1" applyNumberFormat="1" applyFont="1" applyAlignment="1"/>
    <xf numFmtId="166" fontId="19" fillId="0" borderId="0" xfId="1" applyNumberFormat="1" applyFont="1"/>
    <xf numFmtId="166" fontId="9" fillId="0" borderId="0" xfId="1" applyNumberFormat="1" applyFont="1"/>
    <xf numFmtId="166" fontId="5" fillId="0" borderId="0" xfId="1" applyNumberFormat="1" applyFont="1"/>
    <xf numFmtId="166" fontId="5" fillId="0" borderId="0" xfId="1" applyNumberFormat="1" applyFont="1" applyFill="1"/>
    <xf numFmtId="3" fontId="8" fillId="0" borderId="1" xfId="1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3" fontId="17" fillId="3" borderId="1" xfId="1" applyNumberFormat="1" applyFont="1" applyFill="1" applyBorder="1" applyAlignment="1">
      <alignment horizontal="right"/>
    </xf>
    <xf numFmtId="3" fontId="6" fillId="3" borderId="1" xfId="1" applyNumberFormat="1" applyFont="1" applyFill="1" applyBorder="1" applyAlignment="1">
      <alignment horizontal="right"/>
    </xf>
    <xf numFmtId="3" fontId="6" fillId="3" borderId="1" xfId="1" quotePrefix="1" applyNumberFormat="1" applyFont="1" applyFill="1" applyBorder="1" applyAlignment="1">
      <alignment horizontal="right"/>
    </xf>
    <xf numFmtId="3" fontId="6" fillId="5" borderId="1" xfId="1" applyNumberFormat="1" applyFont="1" applyFill="1" applyBorder="1" applyAlignment="1">
      <alignment horizontal="right"/>
    </xf>
    <xf numFmtId="3" fontId="6" fillId="6" borderId="1" xfId="1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14" fillId="3" borderId="1" xfId="1" quotePrefix="1" applyNumberFormat="1" applyFont="1" applyFill="1" applyBorder="1" applyAlignment="1">
      <alignment horizontal="right"/>
    </xf>
    <xf numFmtId="3" fontId="13" fillId="0" borderId="1" xfId="1" applyNumberFormat="1" applyFont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9" fillId="0" borderId="0" xfId="1" applyNumberFormat="1" applyFont="1" applyAlignment="1">
      <alignment horizontal="right"/>
    </xf>
    <xf numFmtId="3" fontId="0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17" fillId="3" borderId="3" xfId="0" quotePrefix="1" applyFont="1" applyFill="1" applyBorder="1" applyAlignment="1">
      <alignment horizontal="left"/>
    </xf>
    <xf numFmtId="0" fontId="6" fillId="3" borderId="3" xfId="0" applyFont="1" applyFill="1" applyBorder="1"/>
    <xf numFmtId="0" fontId="6" fillId="0" borderId="3" xfId="0" applyNumberFormat="1" applyFont="1" applyBorder="1" applyAlignment="1">
      <alignment horizontal="left"/>
    </xf>
    <xf numFmtId="0" fontId="20" fillId="0" borderId="0" xfId="0" applyFont="1"/>
    <xf numFmtId="2" fontId="20" fillId="0" borderId="0" xfId="0" applyNumberFormat="1" applyFont="1"/>
    <xf numFmtId="4" fontId="20" fillId="0" borderId="0" xfId="0" applyNumberFormat="1" applyFont="1"/>
    <xf numFmtId="0" fontId="21" fillId="0" borderId="4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4" fillId="0" borderId="0" xfId="0" applyFont="1"/>
    <xf numFmtId="0" fontId="0" fillId="0" borderId="0" xfId="0" applyFont="1" applyAlignment="1"/>
    <xf numFmtId="0" fontId="27" fillId="0" borderId="0" xfId="0" applyFont="1"/>
    <xf numFmtId="4" fontId="21" fillId="0" borderId="8" xfId="0" applyNumberFormat="1" applyFont="1" applyBorder="1"/>
    <xf numFmtId="3" fontId="24" fillId="0" borderId="0" xfId="0" applyNumberFormat="1" applyFont="1" applyAlignment="1">
      <alignment horizontal="right"/>
    </xf>
    <xf numFmtId="166" fontId="8" fillId="0" borderId="1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166" fontId="17" fillId="3" borderId="1" xfId="1" applyNumberFormat="1" applyFont="1" applyFill="1" applyBorder="1" applyAlignment="1">
      <alignment horizontal="left"/>
    </xf>
    <xf numFmtId="166" fontId="6" fillId="3" borderId="1" xfId="1" applyNumberFormat="1" applyFont="1" applyFill="1" applyBorder="1" applyAlignment="1">
      <alignment horizontal="left"/>
    </xf>
    <xf numFmtId="166" fontId="7" fillId="0" borderId="1" xfId="1" applyNumberFormat="1" applyFont="1" applyFill="1" applyBorder="1"/>
    <xf numFmtId="166" fontId="6" fillId="8" borderId="1" xfId="1" applyNumberFormat="1" applyFont="1" applyFill="1" applyBorder="1" applyAlignment="1">
      <alignment horizontal="right" wrapText="1"/>
    </xf>
    <xf numFmtId="166" fontId="7" fillId="0" borderId="1" xfId="1" applyNumberFormat="1" applyFont="1" applyBorder="1"/>
    <xf numFmtId="166" fontId="8" fillId="0" borderId="1" xfId="1" applyNumberFormat="1" applyFont="1" applyBorder="1"/>
    <xf numFmtId="166" fontId="7" fillId="7" borderId="1" xfId="1" applyNumberFormat="1" applyFont="1" applyFill="1" applyBorder="1"/>
    <xf numFmtId="166" fontId="8" fillId="7" borderId="1" xfId="1" applyNumberFormat="1" applyFont="1" applyFill="1" applyBorder="1"/>
    <xf numFmtId="166" fontId="8" fillId="0" borderId="1" xfId="1" applyNumberFormat="1" applyFont="1" applyFill="1" applyBorder="1" applyAlignment="1">
      <alignment horizontal="right"/>
    </xf>
    <xf numFmtId="166" fontId="6" fillId="0" borderId="1" xfId="1" applyNumberFormat="1" applyFont="1" applyFill="1" applyBorder="1" applyAlignment="1">
      <alignment horizontal="right"/>
    </xf>
    <xf numFmtId="166" fontId="8" fillId="7" borderId="1" xfId="1" applyNumberFormat="1" applyFont="1" applyFill="1" applyBorder="1" applyAlignment="1">
      <alignment horizontal="right"/>
    </xf>
    <xf numFmtId="166" fontId="8" fillId="0" borderId="1" xfId="1" applyNumberFormat="1" applyFont="1" applyFill="1" applyBorder="1"/>
    <xf numFmtId="166" fontId="6" fillId="8" borderId="1" xfId="1" applyNumberFormat="1" applyFont="1" applyFill="1" applyBorder="1" applyAlignment="1">
      <alignment horizontal="right"/>
    </xf>
    <xf numFmtId="166" fontId="8" fillId="0" borderId="0" xfId="1" applyNumberFormat="1" applyFont="1" applyBorder="1" applyAlignment="1">
      <alignment horizontal="right"/>
    </xf>
    <xf numFmtId="0" fontId="8" fillId="0" borderId="0" xfId="0" applyFont="1"/>
    <xf numFmtId="4" fontId="8" fillId="0" borderId="0" xfId="0" applyNumberFormat="1" applyFont="1"/>
    <xf numFmtId="4" fontId="6" fillId="0" borderId="0" xfId="0" applyNumberFormat="1" applyFont="1"/>
    <xf numFmtId="3" fontId="6" fillId="3" borderId="1" xfId="0" quotePrefix="1" applyNumberFormat="1" applyFont="1" applyFill="1" applyBorder="1" applyAlignment="1">
      <alignment horizontal="right"/>
    </xf>
    <xf numFmtId="3" fontId="24" fillId="0" borderId="0" xfId="1" applyNumberFormat="1" applyFont="1" applyAlignment="1">
      <alignment horizontal="right"/>
    </xf>
    <xf numFmtId="3" fontId="0" fillId="0" borderId="0" xfId="1" applyNumberFormat="1" applyFont="1" applyAlignment="1"/>
    <xf numFmtId="3" fontId="17" fillId="3" borderId="1" xfId="1" quotePrefix="1" applyNumberFormat="1" applyFont="1" applyFill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8" fillId="0" borderId="4" xfId="0" applyFont="1" applyBorder="1" applyAlignment="1">
      <alignment horizontal="left"/>
    </xf>
    <xf numFmtId="3" fontId="17" fillId="3" borderId="1" xfId="8" applyNumberFormat="1" applyFont="1" applyFill="1" applyBorder="1" applyAlignment="1">
      <alignment horizontal="right"/>
    </xf>
    <xf numFmtId="3" fontId="25" fillId="9" borderId="4" xfId="8" applyNumberFormat="1" applyFont="1" applyFill="1" applyBorder="1" applyAlignment="1">
      <alignment horizontal="right"/>
    </xf>
    <xf numFmtId="3" fontId="6" fillId="3" borderId="1" xfId="8" quotePrefix="1" applyNumberFormat="1" applyFont="1" applyFill="1" applyBorder="1" applyAlignment="1">
      <alignment horizontal="right"/>
    </xf>
    <xf numFmtId="3" fontId="23" fillId="9" borderId="4" xfId="8" quotePrefix="1" applyNumberFormat="1" applyFont="1" applyFill="1" applyBorder="1" applyAlignment="1">
      <alignment horizontal="right"/>
    </xf>
    <xf numFmtId="3" fontId="21" fillId="0" borderId="4" xfId="8" applyNumberFormat="1" applyFont="1" applyBorder="1" applyAlignment="1">
      <alignment horizontal="right"/>
    </xf>
    <xf numFmtId="3" fontId="22" fillId="0" borderId="4" xfId="8" applyNumberFormat="1" applyFont="1" applyBorder="1" applyAlignment="1">
      <alignment horizontal="right"/>
    </xf>
    <xf numFmtId="3" fontId="22" fillId="0" borderId="4" xfId="8" applyNumberFormat="1" applyFont="1" applyFill="1" applyBorder="1" applyAlignment="1">
      <alignment horizontal="right"/>
    </xf>
    <xf numFmtId="3" fontId="21" fillId="0" borderId="4" xfId="8" applyNumberFormat="1" applyFont="1" applyFill="1" applyBorder="1" applyAlignment="1">
      <alignment horizontal="right"/>
    </xf>
    <xf numFmtId="3" fontId="23" fillId="10" borderId="4" xfId="8" applyNumberFormat="1" applyFont="1" applyFill="1" applyBorder="1" applyAlignment="1">
      <alignment horizontal="right"/>
    </xf>
    <xf numFmtId="3" fontId="23" fillId="9" borderId="4" xfId="8" applyNumberFormat="1" applyFont="1" applyFill="1" applyBorder="1" applyAlignment="1">
      <alignment horizontal="right"/>
    </xf>
    <xf numFmtId="3" fontId="23" fillId="0" borderId="4" xfId="8" applyNumberFormat="1" applyFont="1" applyBorder="1" applyAlignment="1">
      <alignment horizontal="right"/>
    </xf>
    <xf numFmtId="3" fontId="26" fillId="0" borderId="4" xfId="8" applyNumberFormat="1" applyFont="1" applyBorder="1" applyAlignment="1">
      <alignment horizontal="right"/>
    </xf>
    <xf numFmtId="3" fontId="24" fillId="0" borderId="0" xfId="8" applyNumberFormat="1" applyFont="1" applyAlignment="1">
      <alignment horizontal="right"/>
    </xf>
    <xf numFmtId="0" fontId="22" fillId="0" borderId="4" xfId="0" applyFont="1" applyBorder="1"/>
    <xf numFmtId="3" fontId="9" fillId="0" borderId="0" xfId="8" applyNumberFormat="1" applyFont="1" applyAlignment="1">
      <alignment horizontal="right"/>
    </xf>
    <xf numFmtId="3" fontId="17" fillId="9" borderId="4" xfId="8" applyNumberFormat="1" applyFont="1" applyFill="1" applyBorder="1" applyAlignment="1">
      <alignment horizontal="right"/>
    </xf>
    <xf numFmtId="166" fontId="19" fillId="0" borderId="0" xfId="8" applyNumberFormat="1" applyFont="1"/>
    <xf numFmtId="3" fontId="6" fillId="9" borderId="4" xfId="8" applyNumberFormat="1" applyFont="1" applyFill="1" applyBorder="1" applyAlignment="1">
      <alignment horizontal="right"/>
    </xf>
    <xf numFmtId="166" fontId="5" fillId="0" borderId="0" xfId="8" applyNumberFormat="1" applyFont="1"/>
    <xf numFmtId="3" fontId="6" fillId="0" borderId="4" xfId="8" applyNumberFormat="1" applyFont="1" applyBorder="1" applyAlignment="1">
      <alignment horizontal="right"/>
    </xf>
    <xf numFmtId="3" fontId="8" fillId="0" borderId="1" xfId="8" applyNumberFormat="1" applyFont="1" applyBorder="1" applyAlignment="1">
      <alignment horizontal="right"/>
    </xf>
    <xf numFmtId="3" fontId="8" fillId="0" borderId="4" xfId="8" applyNumberFormat="1" applyFont="1" applyBorder="1" applyAlignment="1">
      <alignment horizontal="right"/>
    </xf>
    <xf numFmtId="3" fontId="8" fillId="0" borderId="1" xfId="8" applyNumberFormat="1" applyFont="1" applyBorder="1" applyAlignment="1">
      <alignment horizontal="right" wrapText="1"/>
    </xf>
    <xf numFmtId="3" fontId="8" fillId="0" borderId="0" xfId="8" applyNumberFormat="1" applyFont="1" applyAlignment="1">
      <alignment horizontal="right"/>
    </xf>
    <xf numFmtId="3" fontId="6" fillId="10" borderId="4" xfId="8" applyNumberFormat="1" applyFont="1" applyFill="1" applyBorder="1" applyAlignment="1">
      <alignment horizontal="right"/>
    </xf>
    <xf numFmtId="3" fontId="6" fillId="5" borderId="1" xfId="8" applyNumberFormat="1" applyFont="1" applyFill="1" applyBorder="1" applyAlignment="1">
      <alignment horizontal="right"/>
    </xf>
    <xf numFmtId="3" fontId="6" fillId="10" borderId="5" xfId="8" applyNumberFormat="1" applyFont="1" applyFill="1" applyBorder="1" applyAlignment="1">
      <alignment horizontal="right"/>
    </xf>
    <xf numFmtId="3" fontId="6" fillId="10" borderId="1" xfId="8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3" fontId="5" fillId="0" borderId="1" xfId="8" applyNumberFormat="1" applyFont="1" applyBorder="1" applyAlignment="1">
      <alignment horizontal="right"/>
    </xf>
    <xf numFmtId="3" fontId="8" fillId="0" borderId="6" xfId="8" applyNumberFormat="1" applyFont="1" applyBorder="1" applyAlignment="1">
      <alignment horizontal="right"/>
    </xf>
    <xf numFmtId="3" fontId="6" fillId="3" borderId="1" xfId="8" applyNumberFormat="1" applyFont="1" applyFill="1" applyBorder="1" applyAlignment="1">
      <alignment horizontal="right"/>
    </xf>
    <xf numFmtId="3" fontId="6" fillId="0" borderId="1" xfId="8" applyNumberFormat="1" applyFont="1" applyBorder="1" applyAlignment="1">
      <alignment horizontal="right"/>
    </xf>
    <xf numFmtId="4" fontId="6" fillId="6" borderId="1" xfId="8" applyNumberFormat="1" applyFont="1" applyFill="1" applyBorder="1" applyAlignment="1">
      <alignment horizontal="right"/>
    </xf>
    <xf numFmtId="3" fontId="17" fillId="3" borderId="1" xfId="8" quotePrefix="1" applyNumberFormat="1" applyFont="1" applyFill="1" applyBorder="1" applyAlignment="1">
      <alignment horizontal="right"/>
    </xf>
    <xf numFmtId="3" fontId="6" fillId="6" borderId="1" xfId="8" applyNumberFormat="1" applyFont="1" applyFill="1" applyBorder="1" applyAlignment="1">
      <alignment horizontal="right"/>
    </xf>
    <xf numFmtId="3" fontId="18" fillId="0" borderId="0" xfId="0" applyNumberFormat="1" applyFont="1"/>
    <xf numFmtId="166" fontId="0" fillId="0" borderId="0" xfId="1" applyNumberFormat="1" applyFont="1"/>
    <xf numFmtId="0" fontId="20" fillId="0" borderId="1" xfId="0" applyFont="1" applyBorder="1"/>
    <xf numFmtId="3" fontId="7" fillId="0" borderId="0" xfId="0" applyNumberFormat="1" applyFont="1"/>
    <xf numFmtId="0" fontId="0" fillId="0" borderId="0" xfId="0"/>
    <xf numFmtId="0" fontId="6" fillId="3" borderId="1" xfId="0" applyFont="1" applyFill="1" applyBorder="1"/>
    <xf numFmtId="0" fontId="7" fillId="0" borderId="0" xfId="0" applyFont="1"/>
    <xf numFmtId="0" fontId="8" fillId="0" borderId="1" xfId="0" applyFont="1" applyBorder="1"/>
    <xf numFmtId="0" fontId="6" fillId="0" borderId="1" xfId="0" applyFont="1" applyBorder="1"/>
    <xf numFmtId="0" fontId="6" fillId="5" borderId="1" xfId="0" applyFont="1" applyFill="1" applyBorder="1"/>
    <xf numFmtId="0" fontId="6" fillId="6" borderId="1" xfId="0" applyFont="1" applyFill="1" applyBorder="1"/>
    <xf numFmtId="0" fontId="10" fillId="4" borderId="1" xfId="0" applyFont="1" applyFill="1" applyBorder="1"/>
    <xf numFmtId="0" fontId="8" fillId="0" borderId="1" xfId="0" applyNumberFormat="1" applyFont="1" applyBorder="1" applyAlignment="1">
      <alignment horizontal="left"/>
    </xf>
    <xf numFmtId="0" fontId="8" fillId="0" borderId="3" xfId="0" applyNumberFormat="1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0" fontId="17" fillId="3" borderId="1" xfId="0" quotePrefix="1" applyFont="1" applyFill="1" applyBorder="1" applyAlignment="1">
      <alignment horizontal="left"/>
    </xf>
    <xf numFmtId="3" fontId="8" fillId="0" borderId="1" xfId="12" applyNumberFormat="1" applyFont="1" applyBorder="1" applyAlignment="1">
      <alignment horizontal="right"/>
    </xf>
    <xf numFmtId="3" fontId="17" fillId="3" borderId="1" xfId="12" applyNumberFormat="1" applyFont="1" applyFill="1" applyBorder="1" applyAlignment="1">
      <alignment horizontal="right"/>
    </xf>
    <xf numFmtId="3" fontId="6" fillId="3" borderId="1" xfId="12" applyNumberFormat="1" applyFont="1" applyFill="1" applyBorder="1" applyAlignment="1">
      <alignment horizontal="right"/>
    </xf>
    <xf numFmtId="3" fontId="6" fillId="3" borderId="1" xfId="12" quotePrefix="1" applyNumberFormat="1" applyFont="1" applyFill="1" applyBorder="1" applyAlignment="1">
      <alignment horizontal="right"/>
    </xf>
    <xf numFmtId="3" fontId="6" fillId="5" borderId="1" xfId="12" applyNumberFormat="1" applyFont="1" applyFill="1" applyBorder="1" applyAlignment="1">
      <alignment horizontal="right"/>
    </xf>
    <xf numFmtId="3" fontId="6" fillId="6" borderId="1" xfId="12" applyNumberFormat="1" applyFont="1" applyFill="1" applyBorder="1" applyAlignment="1">
      <alignment horizontal="right"/>
    </xf>
    <xf numFmtId="3" fontId="6" fillId="0" borderId="1" xfId="12" applyNumberFormat="1" applyFont="1" applyBorder="1" applyAlignment="1">
      <alignment horizontal="right"/>
    </xf>
    <xf numFmtId="3" fontId="19" fillId="0" borderId="0" xfId="0" applyNumberFormat="1" applyFont="1"/>
    <xf numFmtId="3" fontId="9" fillId="0" borderId="0" xfId="0" applyNumberFormat="1" applyFont="1"/>
    <xf numFmtId="166" fontId="8" fillId="0" borderId="0" xfId="0" applyNumberFormat="1" applyFont="1"/>
    <xf numFmtId="3" fontId="8" fillId="11" borderId="1" xfId="8" applyNumberFormat="1" applyFont="1" applyFill="1" applyBorder="1" applyAlignment="1">
      <alignment horizontal="right"/>
    </xf>
    <xf numFmtId="0" fontId="28" fillId="0" borderId="0" xfId="0" applyFont="1"/>
    <xf numFmtId="3" fontId="8" fillId="11" borderId="1" xfId="0" applyNumberFormat="1" applyFont="1" applyFill="1" applyBorder="1" applyAlignment="1">
      <alignment horizontal="right"/>
    </xf>
    <xf numFmtId="3" fontId="8" fillId="11" borderId="1" xfId="12" applyNumberFormat="1" applyFont="1" applyFill="1" applyBorder="1" applyAlignment="1">
      <alignment horizontal="right"/>
    </xf>
    <xf numFmtId="3" fontId="22" fillId="11" borderId="4" xfId="8" applyNumberFormat="1" applyFont="1" applyFill="1" applyBorder="1" applyAlignment="1">
      <alignment horizontal="right"/>
    </xf>
    <xf numFmtId="0" fontId="29" fillId="0" borderId="0" xfId="0" applyFont="1"/>
    <xf numFmtId="0" fontId="8" fillId="12" borderId="1" xfId="0" applyNumberFormat="1" applyFont="1" applyFill="1" applyBorder="1" applyAlignment="1">
      <alignment horizontal="left"/>
    </xf>
    <xf numFmtId="0" fontId="8" fillId="12" borderId="3" xfId="0" applyNumberFormat="1" applyFont="1" applyFill="1" applyBorder="1" applyAlignment="1">
      <alignment horizontal="left"/>
    </xf>
    <xf numFmtId="166" fontId="8" fillId="12" borderId="1" xfId="1" applyNumberFormat="1" applyFont="1" applyFill="1" applyBorder="1" applyAlignment="1">
      <alignment horizontal="right"/>
    </xf>
    <xf numFmtId="0" fontId="8" fillId="12" borderId="0" xfId="0" applyFont="1" applyFill="1"/>
    <xf numFmtId="166" fontId="8" fillId="0" borderId="0" xfId="1" applyNumberFormat="1" applyFont="1"/>
    <xf numFmtId="0" fontId="6" fillId="8" borderId="3" xfId="0" applyNumberFormat="1" applyFont="1" applyFill="1" applyBorder="1" applyAlignment="1"/>
    <xf numFmtId="0" fontId="6" fillId="8" borderId="7" xfId="0" applyNumberFormat="1" applyFont="1" applyFill="1" applyBorder="1" applyAlignment="1"/>
  </cellXfs>
  <cellStyles count="14">
    <cellStyle name="Comma 2" xfId="8" xr:uid="{00000000-0005-0000-0000-000001000000}"/>
    <cellStyle name="Comma 2 2" xfId="13" xr:uid="{69CE0D1E-F1B2-4714-96FC-0CA32DD59D31}"/>
    <cellStyle name="Comma 3" xfId="12" xr:uid="{70D2DD1A-3E6C-4756-93F5-AC21401903A2}"/>
    <cellStyle name="Komma" xfId="1" builtinId="3"/>
    <cellStyle name="Komma 2" xfId="5" xr:uid="{00000000-0005-0000-0000-000002000000}"/>
    <cellStyle name="Komma 3" xfId="4" xr:uid="{00000000-0005-0000-0000-000003000000}"/>
    <cellStyle name="Komma 4" xfId="3" xr:uid="{00000000-0005-0000-0000-000004000000}"/>
    <cellStyle name="Komma 4 2" xfId="9" xr:uid="{00000000-0005-0000-0000-000005000000}"/>
    <cellStyle name="Normal" xfId="0" builtinId="0"/>
    <cellStyle name="Normal 2" xfId="2" xr:uid="{00000000-0005-0000-0000-000007000000}"/>
    <cellStyle name="Normal 2 2" xfId="10" xr:uid="{00000000-0005-0000-0000-000008000000}"/>
    <cellStyle name="Normal 3" xfId="6" xr:uid="{00000000-0005-0000-0000-000009000000}"/>
    <cellStyle name="Normal 3 2" xfId="11" xr:uid="{00000000-0005-0000-0000-00000A000000}"/>
    <cellStyle name="Normal 4" xfId="7" xr:uid="{00000000-0005-0000-0000-00000B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Regnskap%20Hof%20IL%20-%20Fotb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Regnskap%20Hof%20IL%20-%20H&#229;ndb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BS"/>
      <sheetName val="Hovedstyret"/>
      <sheetName val="Fotball"/>
      <sheetName val="Klatre"/>
      <sheetName val="Langrenn"/>
      <sheetName val="Hopp"/>
      <sheetName val="Turn"/>
      <sheetName val="Håndball"/>
      <sheetName val="Innebandy"/>
    </sheetNames>
    <sheetDataSet>
      <sheetData sheetId="0"/>
      <sheetData sheetId="1"/>
      <sheetData sheetId="2">
        <row r="3">
          <cell r="C3" t="str">
            <v>Regnskap 2020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BS"/>
      <sheetName val="Hovedstyret"/>
      <sheetName val="Fotball"/>
      <sheetName val="Klatre"/>
      <sheetName val="Langrenn"/>
      <sheetName val="Hopp"/>
      <sheetName val="Turn"/>
      <sheetName val="Håndball"/>
      <sheetName val="Innebandy"/>
    </sheetNames>
    <sheetDataSet>
      <sheetData sheetId="0"/>
      <sheetData sheetId="1"/>
      <sheetData sheetId="2">
        <row r="3">
          <cell r="C3" t="str">
            <v>Regnskap 2020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69"/>
  <sheetViews>
    <sheetView zoomScaleNormal="100" workbookViewId="0">
      <pane xSplit="1" ySplit="3" topLeftCell="B45" activePane="bottomRight" state="frozen"/>
      <selection activeCell="C32" sqref="C32"/>
      <selection pane="topRight" activeCell="C32" sqref="C32"/>
      <selection pane="bottomLeft" activeCell="C32" sqref="C32"/>
      <selection pane="bottomRight" activeCell="D44" sqref="D44"/>
    </sheetView>
  </sheetViews>
  <sheetFormatPr baseColWidth="10" defaultColWidth="7.84375" defaultRowHeight="12.5" x14ac:dyDescent="0.25"/>
  <cols>
    <col min="1" max="1" width="44.15234375" style="2" customWidth="1"/>
    <col min="2" max="2" width="18.765625" style="118" customWidth="1"/>
    <col min="3" max="3" width="18.765625" style="118" hidden="1" customWidth="1"/>
    <col min="4" max="4" width="18.765625" style="118" customWidth="1"/>
    <col min="5" max="16384" width="7.84375" style="2"/>
  </cols>
  <sheetData>
    <row r="1" spans="1:4" ht="20" x14ac:dyDescent="0.4">
      <c r="A1" s="61" t="s">
        <v>200</v>
      </c>
      <c r="B1" s="72" t="s">
        <v>116</v>
      </c>
      <c r="C1" s="72" t="s">
        <v>116</v>
      </c>
      <c r="D1" s="72" t="s">
        <v>116</v>
      </c>
    </row>
    <row r="2" spans="1:4" ht="15.5" x14ac:dyDescent="0.35">
      <c r="A2" s="1"/>
      <c r="B2" s="72"/>
      <c r="C2" s="72"/>
      <c r="D2" s="72"/>
    </row>
    <row r="3" spans="1:4" ht="15.5" x14ac:dyDescent="0.35">
      <c r="A3" s="12" t="s">
        <v>39</v>
      </c>
      <c r="B3" s="116" t="s">
        <v>199</v>
      </c>
      <c r="C3" s="116" t="s">
        <v>181</v>
      </c>
      <c r="D3" s="116" t="s">
        <v>198</v>
      </c>
    </row>
    <row r="4" spans="1:4" ht="15.5" x14ac:dyDescent="0.35">
      <c r="A4" s="21" t="s">
        <v>118</v>
      </c>
      <c r="B4" s="69"/>
      <c r="C4" s="69"/>
      <c r="D4" s="69"/>
    </row>
    <row r="5" spans="1:4" ht="15.5" x14ac:dyDescent="0.35">
      <c r="A5" s="22" t="s">
        <v>40</v>
      </c>
      <c r="B5" s="69">
        <f>Hovedstyret!C16</f>
        <v>867274.47</v>
      </c>
      <c r="C5" s="69">
        <f>Hovedstyret!D16</f>
        <v>885000</v>
      </c>
      <c r="D5" s="69">
        <f>Hovedstyret!G16</f>
        <v>950000</v>
      </c>
    </row>
    <row r="6" spans="1:4" ht="15.5" x14ac:dyDescent="0.35">
      <c r="A6" s="22" t="s">
        <v>41</v>
      </c>
      <c r="B6" s="69">
        <f>Fotball!C9</f>
        <v>179352</v>
      </c>
      <c r="C6" s="69">
        <f>Fotball!D9</f>
        <v>219000</v>
      </c>
      <c r="D6" s="69">
        <f>Fotball!F9</f>
        <v>169000</v>
      </c>
    </row>
    <row r="7" spans="1:4" ht="15.5" x14ac:dyDescent="0.35">
      <c r="A7" s="22" t="s">
        <v>50</v>
      </c>
      <c r="B7" s="69">
        <f>Klatre!C11</f>
        <v>30485.05</v>
      </c>
      <c r="C7" s="69">
        <f>Klatre!D11</f>
        <v>62500</v>
      </c>
      <c r="D7" s="69">
        <f>Klatre!F11</f>
        <v>99000</v>
      </c>
    </row>
    <row r="8" spans="1:4" ht="15.5" x14ac:dyDescent="0.35">
      <c r="A8" s="22" t="s">
        <v>21</v>
      </c>
      <c r="B8" s="69">
        <f>Langrenn!C11</f>
        <v>28284</v>
      </c>
      <c r="C8" s="69">
        <f>Langrenn!D11</f>
        <v>79000</v>
      </c>
      <c r="D8" s="69">
        <f>Langrenn!F11</f>
        <v>13000</v>
      </c>
    </row>
    <row r="9" spans="1:4" ht="15.5" x14ac:dyDescent="0.35">
      <c r="A9" s="22" t="s">
        <v>42</v>
      </c>
      <c r="B9" s="69">
        <f>Hopp!C10</f>
        <v>43500</v>
      </c>
      <c r="C9" s="69">
        <f>Hopp!D10</f>
        <v>46000</v>
      </c>
      <c r="D9" s="69">
        <f>Hopp!F10</f>
        <v>18500</v>
      </c>
    </row>
    <row r="10" spans="1:4" ht="15.5" x14ac:dyDescent="0.35">
      <c r="A10" s="22" t="s">
        <v>43</v>
      </c>
      <c r="B10" s="69">
        <f>Turn!C12</f>
        <v>85447.7</v>
      </c>
      <c r="C10" s="69">
        <f>Turn!D12</f>
        <v>169500</v>
      </c>
      <c r="D10" s="69">
        <f>Turn!F12</f>
        <v>159500</v>
      </c>
    </row>
    <row r="11" spans="1:4" ht="15.5" x14ac:dyDescent="0.35">
      <c r="A11" s="22" t="s">
        <v>120</v>
      </c>
      <c r="B11" s="69">
        <f>Håndball!C12</f>
        <v>272567</v>
      </c>
      <c r="C11" s="69">
        <f>Håndball!D12</f>
        <v>333000</v>
      </c>
      <c r="D11" s="69">
        <f>Håndball!F12</f>
        <v>255000</v>
      </c>
    </row>
    <row r="12" spans="1:4" ht="15.5" x14ac:dyDescent="0.35">
      <c r="A12" s="22" t="s">
        <v>44</v>
      </c>
      <c r="B12" s="69">
        <f>Innebandy!C6</f>
        <v>0</v>
      </c>
      <c r="C12" s="69">
        <f>Innebandy!D6</f>
        <v>0</v>
      </c>
      <c r="D12" s="69">
        <f>Innebandy!F6</f>
        <v>0</v>
      </c>
    </row>
    <row r="13" spans="1:4" ht="15.5" x14ac:dyDescent="0.35">
      <c r="A13" s="5" t="s">
        <v>98</v>
      </c>
      <c r="B13" s="73">
        <f>SUM(B5:B12)</f>
        <v>1506910.22</v>
      </c>
      <c r="C13" s="73">
        <f>SUM(C5:C12)</f>
        <v>1794000</v>
      </c>
      <c r="D13" s="73">
        <f>SUM(D5:D12)</f>
        <v>1664000</v>
      </c>
    </row>
    <row r="14" spans="1:4" ht="15.5" x14ac:dyDescent="0.35">
      <c r="A14" s="21" t="s">
        <v>99</v>
      </c>
      <c r="B14" s="69"/>
      <c r="C14" s="69"/>
      <c r="D14" s="69"/>
    </row>
    <row r="15" spans="1:4" ht="15.5" x14ac:dyDescent="0.35">
      <c r="A15" s="22" t="s">
        <v>40</v>
      </c>
      <c r="B15" s="69">
        <f>Hovedstyret!C23</f>
        <v>9736</v>
      </c>
      <c r="C15" s="69">
        <f>Hovedstyret!D23</f>
        <v>145000</v>
      </c>
      <c r="D15" s="69">
        <f>Hovedstyret!G23</f>
        <v>140000</v>
      </c>
    </row>
    <row r="16" spans="1:4" ht="15.5" x14ac:dyDescent="0.35">
      <c r="A16" s="22" t="s">
        <v>41</v>
      </c>
      <c r="B16" s="69">
        <f>Fotball!C20</f>
        <v>16109.5</v>
      </c>
      <c r="C16" s="69">
        <f>Fotball!D20</f>
        <v>169000</v>
      </c>
      <c r="D16" s="69">
        <f>Fotball!F20</f>
        <v>169000</v>
      </c>
    </row>
    <row r="17" spans="1:4" ht="15.5" x14ac:dyDescent="0.35">
      <c r="A17" s="22" t="s">
        <v>50</v>
      </c>
      <c r="B17" s="69">
        <f>Klatre!C20</f>
        <v>0</v>
      </c>
      <c r="C17" s="69">
        <f>Klatre!D20</f>
        <v>69500</v>
      </c>
      <c r="D17" s="69">
        <f>Klatre!F20</f>
        <v>37000</v>
      </c>
    </row>
    <row r="18" spans="1:4" ht="15.5" x14ac:dyDescent="0.35">
      <c r="A18" s="22" t="s">
        <v>21</v>
      </c>
      <c r="B18" s="69">
        <f>Langrenn!C24</f>
        <v>18732</v>
      </c>
      <c r="C18" s="69">
        <f>Langrenn!D24</f>
        <v>70000</v>
      </c>
      <c r="D18" s="69">
        <f>Langrenn!F24</f>
        <v>34000</v>
      </c>
    </row>
    <row r="19" spans="1:4" ht="15.5" x14ac:dyDescent="0.35">
      <c r="A19" s="22" t="s">
        <v>42</v>
      </c>
      <c r="B19" s="69">
        <f>Hopp!C20</f>
        <v>20568.53</v>
      </c>
      <c r="C19" s="69">
        <f>Hopp!D20</f>
        <v>24000</v>
      </c>
      <c r="D19" s="69">
        <f>Hopp!F20</f>
        <v>24000</v>
      </c>
    </row>
    <row r="20" spans="1:4" ht="15.5" x14ac:dyDescent="0.35">
      <c r="A20" s="22" t="s">
        <v>43</v>
      </c>
      <c r="B20" s="69">
        <f>Turn!C26</f>
        <v>70810.300000000017</v>
      </c>
      <c r="C20" s="69">
        <f>Turn!D26</f>
        <v>120000</v>
      </c>
      <c r="D20" s="69">
        <f>Turn!F26</f>
        <v>112000</v>
      </c>
    </row>
    <row r="21" spans="1:4" ht="15.5" x14ac:dyDescent="0.35">
      <c r="A21" s="22" t="s">
        <v>120</v>
      </c>
      <c r="B21" s="69">
        <f>Håndball!C28</f>
        <v>175258.68999999997</v>
      </c>
      <c r="C21" s="69">
        <f>Håndball!D28</f>
        <v>269300</v>
      </c>
      <c r="D21" s="69">
        <f>Håndball!F28</f>
        <v>214200</v>
      </c>
    </row>
    <row r="22" spans="1:4" ht="15.5" x14ac:dyDescent="0.35">
      <c r="A22" s="22" t="s">
        <v>44</v>
      </c>
      <c r="B22" s="69">
        <f>Innebandy!C10</f>
        <v>0</v>
      </c>
      <c r="C22" s="69">
        <f>Innebandy!D10</f>
        <v>0</v>
      </c>
      <c r="D22" s="69">
        <f>Innebandy!F10</f>
        <v>0</v>
      </c>
    </row>
    <row r="23" spans="1:4" ht="15.5" x14ac:dyDescent="0.35">
      <c r="A23" s="5" t="s">
        <v>11</v>
      </c>
      <c r="B23" s="73">
        <f>SUM(B15:B22)</f>
        <v>311215.02</v>
      </c>
      <c r="C23" s="73">
        <f>SUM(C15:C22)</f>
        <v>866800</v>
      </c>
      <c r="D23" s="73">
        <f>SUM(D15:D22)</f>
        <v>730200</v>
      </c>
    </row>
    <row r="24" spans="1:4" ht="15.5" x14ac:dyDescent="0.35">
      <c r="A24" s="23" t="s">
        <v>12</v>
      </c>
      <c r="B24" s="69"/>
      <c r="C24" s="69"/>
      <c r="D24" s="69"/>
    </row>
    <row r="25" spans="1:4" ht="15.5" x14ac:dyDescent="0.35">
      <c r="A25" s="22" t="s">
        <v>40</v>
      </c>
      <c r="B25" s="69">
        <f>Hovedstyret!C29</f>
        <v>67767</v>
      </c>
      <c r="C25" s="69">
        <f>Hovedstyret!D29</f>
        <v>80000</v>
      </c>
      <c r="D25" s="69">
        <f>Hovedstyret!G29</f>
        <v>80000</v>
      </c>
    </row>
    <row r="26" spans="1:4" ht="15.5" x14ac:dyDescent="0.35">
      <c r="A26" s="22" t="s">
        <v>41</v>
      </c>
      <c r="B26" s="69">
        <f>Fotball!C26</f>
        <v>28019.4</v>
      </c>
      <c r="C26" s="69">
        <f>Fotball!D26</f>
        <v>41000</v>
      </c>
      <c r="D26" s="69">
        <f>Fotball!F26</f>
        <v>41000</v>
      </c>
    </row>
    <row r="27" spans="1:4" ht="15.5" x14ac:dyDescent="0.35">
      <c r="A27" s="22" t="s">
        <v>50</v>
      </c>
      <c r="B27" s="69">
        <f>Klatre!C27</f>
        <v>2256</v>
      </c>
      <c r="C27" s="69">
        <f>Klatre!D27</f>
        <v>2000</v>
      </c>
      <c r="D27" s="69">
        <f>Klatre!F27</f>
        <v>4500</v>
      </c>
    </row>
    <row r="28" spans="1:4" ht="15.5" x14ac:dyDescent="0.35">
      <c r="A28" s="22" t="s">
        <v>21</v>
      </c>
      <c r="B28" s="69">
        <f>Langrenn!C28</f>
        <v>329</v>
      </c>
      <c r="C28" s="69">
        <f>Langrenn!D28</f>
        <v>2400</v>
      </c>
      <c r="D28" s="69">
        <f>Langrenn!F28</f>
        <v>1500</v>
      </c>
    </row>
    <row r="29" spans="1:4" ht="15.5" x14ac:dyDescent="0.35">
      <c r="A29" s="22" t="s">
        <v>42</v>
      </c>
      <c r="B29" s="69">
        <f>Hopp!C25</f>
        <v>5075</v>
      </c>
      <c r="C29" s="69">
        <f>Hopp!D25</f>
        <v>6500</v>
      </c>
      <c r="D29" s="69">
        <f>Hopp!F25</f>
        <v>6500</v>
      </c>
    </row>
    <row r="30" spans="1:4" ht="15.5" x14ac:dyDescent="0.35">
      <c r="A30" s="22" t="s">
        <v>43</v>
      </c>
      <c r="B30" s="69">
        <f>Turn!C31</f>
        <v>11498</v>
      </c>
      <c r="C30" s="69">
        <f>Turn!D31</f>
        <v>17000</v>
      </c>
      <c r="D30" s="69">
        <f>Turn!F31</f>
        <v>17000</v>
      </c>
    </row>
    <row r="31" spans="1:4" ht="15.5" x14ac:dyDescent="0.35">
      <c r="A31" s="22" t="s">
        <v>120</v>
      </c>
      <c r="B31" s="69">
        <f>Håndball!C35</f>
        <v>2662.92</v>
      </c>
      <c r="C31" s="69">
        <f>Håndball!D35</f>
        <v>5000</v>
      </c>
      <c r="D31" s="69">
        <f>Håndball!F35</f>
        <v>4500</v>
      </c>
    </row>
    <row r="32" spans="1:4" ht="15.5" x14ac:dyDescent="0.35">
      <c r="A32" s="22" t="s">
        <v>44</v>
      </c>
      <c r="B32" s="69">
        <f>Innebandy!C13</f>
        <v>0</v>
      </c>
      <c r="C32" s="69">
        <f>Innebandy!D13</f>
        <v>0</v>
      </c>
      <c r="D32" s="69">
        <f>Innebandy!F13</f>
        <v>0</v>
      </c>
    </row>
    <row r="33" spans="1:4" ht="15.5" x14ac:dyDescent="0.35">
      <c r="A33" s="5" t="s">
        <v>55</v>
      </c>
      <c r="B33" s="73">
        <f>SUM(B25:B32)</f>
        <v>117607.31999999999</v>
      </c>
      <c r="C33" s="73">
        <f>SUM(C25:C32)</f>
        <v>153900</v>
      </c>
      <c r="D33" s="73">
        <f>SUM(D25:D32)</f>
        <v>155000</v>
      </c>
    </row>
    <row r="34" spans="1:4" ht="15.5" x14ac:dyDescent="0.35">
      <c r="A34" s="23" t="s">
        <v>45</v>
      </c>
      <c r="B34" s="69"/>
      <c r="C34" s="69"/>
      <c r="D34" s="69"/>
    </row>
    <row r="35" spans="1:4" ht="15.5" x14ac:dyDescent="0.35">
      <c r="A35" s="22" t="s">
        <v>40</v>
      </c>
      <c r="B35" s="69">
        <f>Hovedstyret!C39</f>
        <v>190725</v>
      </c>
      <c r="C35" s="69">
        <f>Hovedstyret!D39</f>
        <v>330000</v>
      </c>
      <c r="D35" s="69">
        <f>Hovedstyret!G39</f>
        <v>305000</v>
      </c>
    </row>
    <row r="36" spans="1:4" ht="15.5" x14ac:dyDescent="0.35">
      <c r="A36" s="22" t="s">
        <v>41</v>
      </c>
      <c r="B36" s="69">
        <f>Fotball!C31</f>
        <v>24638.63</v>
      </c>
      <c r="C36" s="69">
        <f>Fotball!D31</f>
        <v>4500</v>
      </c>
      <c r="D36" s="69">
        <f>Fotball!F31</f>
        <v>4500</v>
      </c>
    </row>
    <row r="37" spans="1:4" ht="15.5" x14ac:dyDescent="0.35">
      <c r="A37" s="22" t="s">
        <v>50</v>
      </c>
      <c r="B37" s="69">
        <f>Klatre!C32</f>
        <v>283268.2</v>
      </c>
      <c r="C37" s="69">
        <f>Klatre!D32</f>
        <v>240000</v>
      </c>
      <c r="D37" s="69">
        <f>Klatre!F32</f>
        <v>25000</v>
      </c>
    </row>
    <row r="38" spans="1:4" ht="15.5" x14ac:dyDescent="0.35">
      <c r="A38" s="22" t="s">
        <v>21</v>
      </c>
      <c r="B38" s="69">
        <f>Langrenn!C31</f>
        <v>1763</v>
      </c>
      <c r="C38" s="69">
        <f>Langrenn!D31</f>
        <v>2000</v>
      </c>
      <c r="D38" s="69">
        <f>Langrenn!F31</f>
        <v>2000</v>
      </c>
    </row>
    <row r="39" spans="1:4" ht="15.5" x14ac:dyDescent="0.35">
      <c r="A39" s="22" t="s">
        <v>42</v>
      </c>
      <c r="B39" s="69">
        <f>Hopp!C28</f>
        <v>0</v>
      </c>
      <c r="C39" s="69">
        <f>Hopp!D28</f>
        <v>2000</v>
      </c>
      <c r="D39" s="69">
        <f>Hopp!F28</f>
        <v>2000</v>
      </c>
    </row>
    <row r="40" spans="1:4" ht="15.5" x14ac:dyDescent="0.35">
      <c r="A40" s="22" t="s">
        <v>113</v>
      </c>
      <c r="B40" s="69">
        <f>Håndball!C42</f>
        <v>4549.5</v>
      </c>
      <c r="C40" s="69">
        <f>Håndball!D42</f>
        <v>4700</v>
      </c>
      <c r="D40" s="69">
        <f>Håndball!F42</f>
        <v>5000</v>
      </c>
    </row>
    <row r="41" spans="1:4" ht="15.5" x14ac:dyDescent="0.35">
      <c r="A41" s="5" t="s">
        <v>2</v>
      </c>
      <c r="B41" s="73">
        <f>SUM(B35:B40)</f>
        <v>504944.33</v>
      </c>
      <c r="C41" s="73">
        <f>SUM(C35:C40)</f>
        <v>583200</v>
      </c>
      <c r="D41" s="73">
        <f>SUM(D35:D40)</f>
        <v>343500</v>
      </c>
    </row>
    <row r="42" spans="1:4" ht="15.5" x14ac:dyDescent="0.35">
      <c r="A42" s="24" t="s">
        <v>73</v>
      </c>
      <c r="B42" s="69"/>
      <c r="C42" s="69"/>
      <c r="D42" s="69"/>
    </row>
    <row r="43" spans="1:4" ht="15.5" x14ac:dyDescent="0.35">
      <c r="A43" s="25" t="s">
        <v>46</v>
      </c>
      <c r="B43" s="69" t="s">
        <v>116</v>
      </c>
      <c r="C43" s="69" t="s">
        <v>116</v>
      </c>
      <c r="D43" s="69" t="s">
        <v>116</v>
      </c>
    </row>
    <row r="44" spans="1:4" ht="15.5" x14ac:dyDescent="0.35">
      <c r="A44" s="22" t="s">
        <v>40</v>
      </c>
      <c r="B44" s="69">
        <f>Hovedstyret!C46</f>
        <v>308890</v>
      </c>
      <c r="C44" s="69">
        <f>Hovedstyret!D46</f>
        <v>323500</v>
      </c>
      <c r="D44" s="69">
        <f>Hovedstyret!G46</f>
        <v>250000</v>
      </c>
    </row>
    <row r="45" spans="1:4" ht="15.5" x14ac:dyDescent="0.35">
      <c r="A45" s="22" t="s">
        <v>41</v>
      </c>
      <c r="B45" s="69">
        <f>Fotball!C36</f>
        <v>10335</v>
      </c>
      <c r="C45" s="69">
        <f>Fotball!D36</f>
        <v>30000</v>
      </c>
      <c r="D45" s="69">
        <f>Fotball!F36</f>
        <v>30000</v>
      </c>
    </row>
    <row r="46" spans="1:4" ht="15.5" x14ac:dyDescent="0.35">
      <c r="A46" s="22" t="s">
        <v>50</v>
      </c>
      <c r="B46" s="69">
        <f>Klatre!C38</f>
        <v>1810</v>
      </c>
      <c r="C46" s="69">
        <f>Klatre!D38</f>
        <v>8500</v>
      </c>
      <c r="D46" s="69">
        <f>Klatre!F38</f>
        <v>6000</v>
      </c>
    </row>
    <row r="47" spans="1:4" ht="15.5" x14ac:dyDescent="0.35">
      <c r="A47" s="22" t="s">
        <v>21</v>
      </c>
      <c r="B47" s="69">
        <f>Langrenn!C35</f>
        <v>0</v>
      </c>
      <c r="C47" s="69">
        <f>Langrenn!D35</f>
        <v>5000</v>
      </c>
      <c r="D47" s="69">
        <f>Langrenn!F35</f>
        <v>0</v>
      </c>
    </row>
    <row r="48" spans="1:4" ht="15.5" x14ac:dyDescent="0.35">
      <c r="A48" s="22" t="s">
        <v>42</v>
      </c>
      <c r="B48" s="69">
        <f>Hopp!C33</f>
        <v>7094</v>
      </c>
      <c r="C48" s="69">
        <f>Hopp!D33</f>
        <v>13500</v>
      </c>
      <c r="D48" s="69">
        <f>Hopp!F33</f>
        <v>11500</v>
      </c>
    </row>
    <row r="49" spans="1:4" ht="15.5" x14ac:dyDescent="0.35">
      <c r="A49" s="22" t="s">
        <v>43</v>
      </c>
      <c r="B49" s="69">
        <f>Turn!C41</f>
        <v>0</v>
      </c>
      <c r="C49" s="69">
        <f>Turn!D41</f>
        <v>40000</v>
      </c>
      <c r="D49" s="69">
        <f>Turn!F41</f>
        <v>38000</v>
      </c>
    </row>
    <row r="50" spans="1:4" ht="15.5" x14ac:dyDescent="0.35">
      <c r="A50" s="22" t="s">
        <v>120</v>
      </c>
      <c r="B50" s="69">
        <f>Håndball!C50</f>
        <v>40438.379999999997</v>
      </c>
      <c r="C50" s="69">
        <f>Håndball!D50</f>
        <v>59000</v>
      </c>
      <c r="D50" s="69">
        <f>Håndball!F50</f>
        <v>46500</v>
      </c>
    </row>
    <row r="51" spans="1:4" ht="15.5" x14ac:dyDescent="0.35">
      <c r="A51" s="22" t="s">
        <v>44</v>
      </c>
      <c r="B51" s="69">
        <f>Innebandy!C20</f>
        <v>0</v>
      </c>
      <c r="C51" s="69">
        <f>Innebandy!D20</f>
        <v>0</v>
      </c>
      <c r="D51" s="69">
        <f>Innebandy!F20</f>
        <v>0</v>
      </c>
    </row>
    <row r="52" spans="1:4" ht="15.5" x14ac:dyDescent="0.35">
      <c r="A52" s="5" t="s">
        <v>47</v>
      </c>
      <c r="B52" s="73">
        <f>SUM(B44:B51)</f>
        <v>368567.38</v>
      </c>
      <c r="C52" s="73">
        <f>SUM(C44:C51)</f>
        <v>479500</v>
      </c>
      <c r="D52" s="73">
        <f>SUM(D44:D51)</f>
        <v>382000</v>
      </c>
    </row>
    <row r="53" spans="1:4" ht="15.5" x14ac:dyDescent="0.35">
      <c r="A53" s="5" t="s">
        <v>104</v>
      </c>
      <c r="B53" s="73">
        <f>B23+B33+B41+B52</f>
        <v>1302334.05</v>
      </c>
      <c r="C53" s="73">
        <f>C23+C33+C41+C52</f>
        <v>2083400</v>
      </c>
      <c r="D53" s="73">
        <f>D23+D33+D41+D52</f>
        <v>1610700</v>
      </c>
    </row>
    <row r="54" spans="1:4" ht="15.5" x14ac:dyDescent="0.35">
      <c r="A54" s="5" t="s">
        <v>105</v>
      </c>
      <c r="B54" s="73">
        <f>B13-B53</f>
        <v>204576.16999999993</v>
      </c>
      <c r="C54" s="73">
        <f>C13-C53</f>
        <v>-289400</v>
      </c>
      <c r="D54" s="73">
        <f>D13-D53</f>
        <v>53300</v>
      </c>
    </row>
    <row r="55" spans="1:4" ht="15.5" x14ac:dyDescent="0.35">
      <c r="A55" s="23" t="s">
        <v>106</v>
      </c>
      <c r="B55" s="69"/>
      <c r="C55" s="69"/>
      <c r="D55" s="69"/>
    </row>
    <row r="56" spans="1:4" ht="15.5" x14ac:dyDescent="0.35">
      <c r="A56" s="22" t="s">
        <v>40</v>
      </c>
      <c r="B56" s="69">
        <f>Hovedstyret!C52</f>
        <v>7695</v>
      </c>
      <c r="C56" s="69">
        <f>Hovedstyret!D52</f>
        <v>15000</v>
      </c>
      <c r="D56" s="69">
        <f>Hovedstyret!G52</f>
        <v>15000</v>
      </c>
    </row>
    <row r="57" spans="1:4" ht="15.5" x14ac:dyDescent="0.35">
      <c r="A57" s="22" t="s">
        <v>41</v>
      </c>
      <c r="B57" s="69">
        <f>Fotball!C40</f>
        <v>24.13</v>
      </c>
      <c r="C57" s="69">
        <f>Fotball!D40</f>
        <v>0</v>
      </c>
      <c r="D57" s="69">
        <f>Fotball!F40</f>
        <v>0</v>
      </c>
    </row>
    <row r="58" spans="1:4" ht="15.5" x14ac:dyDescent="0.35">
      <c r="A58" s="22" t="s">
        <v>50</v>
      </c>
      <c r="B58" s="69">
        <f>Klatre!C45</f>
        <v>22.680000000000007</v>
      </c>
      <c r="C58" s="69">
        <f>Klatre!D45</f>
        <v>0</v>
      </c>
      <c r="D58" s="69">
        <f>Klatre!F45</f>
        <v>-35</v>
      </c>
    </row>
    <row r="59" spans="1:4" ht="15.5" x14ac:dyDescent="0.35">
      <c r="A59" s="22" t="s">
        <v>21</v>
      </c>
      <c r="B59" s="69">
        <f>Langrenn!C39</f>
        <v>411</v>
      </c>
      <c r="C59" s="69">
        <f>Langrenn!D39</f>
        <v>600</v>
      </c>
      <c r="D59" s="69">
        <f>Langrenn!F39</f>
        <v>400</v>
      </c>
    </row>
    <row r="60" spans="1:4" ht="15.5" x14ac:dyDescent="0.35">
      <c r="A60" s="22" t="s">
        <v>42</v>
      </c>
      <c r="B60" s="69">
        <f>Hopp!C38</f>
        <v>6.35</v>
      </c>
      <c r="C60" s="69">
        <f>Hopp!D38</f>
        <v>0</v>
      </c>
      <c r="D60" s="69">
        <f>Hopp!F38</f>
        <v>0</v>
      </c>
    </row>
    <row r="61" spans="1:4" ht="15.5" x14ac:dyDescent="0.35">
      <c r="A61" s="22" t="s">
        <v>43</v>
      </c>
      <c r="B61" s="69">
        <f>Turn!C45</f>
        <v>36.17</v>
      </c>
      <c r="C61" s="69">
        <f>Turn!D45</f>
        <v>100</v>
      </c>
      <c r="D61" s="69">
        <f>Turn!F45</f>
        <v>50</v>
      </c>
    </row>
    <row r="62" spans="1:4" ht="15.5" x14ac:dyDescent="0.35">
      <c r="A62" s="22" t="s">
        <v>120</v>
      </c>
      <c r="B62" s="69">
        <f>Håndball!C54</f>
        <v>26.26</v>
      </c>
      <c r="C62" s="69">
        <f>Håndball!D54</f>
        <v>50</v>
      </c>
      <c r="D62" s="69">
        <f>Håndball!F54</f>
        <v>50</v>
      </c>
    </row>
    <row r="63" spans="1:4" ht="15.5" x14ac:dyDescent="0.35">
      <c r="A63" s="22" t="s">
        <v>44</v>
      </c>
      <c r="B63" s="69">
        <f>Innebandy!C26</f>
        <v>0</v>
      </c>
      <c r="C63" s="69">
        <f>Innebandy!D26</f>
        <v>0</v>
      </c>
      <c r="D63" s="69">
        <f>Innebandy!F26</f>
        <v>0</v>
      </c>
    </row>
    <row r="64" spans="1:4" ht="15.5" x14ac:dyDescent="0.35">
      <c r="A64" s="5" t="s">
        <v>69</v>
      </c>
      <c r="B64" s="73">
        <f>SUM(B56:B63)</f>
        <v>8221.59</v>
      </c>
      <c r="C64" s="73">
        <f>SUM(C56:C63)</f>
        <v>15750</v>
      </c>
      <c r="D64" s="73">
        <f>SUM(D56:D63)</f>
        <v>15465</v>
      </c>
    </row>
    <row r="65" spans="1:5" ht="15.5" x14ac:dyDescent="0.35">
      <c r="A65" s="20"/>
      <c r="B65" s="117"/>
      <c r="C65" s="117"/>
      <c r="D65" s="117"/>
    </row>
    <row r="66" spans="1:5" ht="15.5" x14ac:dyDescent="0.35">
      <c r="A66" s="1" t="s">
        <v>115</v>
      </c>
      <c r="B66" s="72">
        <f>B54+B64</f>
        <v>212797.75999999992</v>
      </c>
      <c r="C66" s="72">
        <f>C54+C64</f>
        <v>-273650</v>
      </c>
      <c r="D66" s="72">
        <f>D54+D64</f>
        <v>68765</v>
      </c>
      <c r="E66" s="10"/>
    </row>
    <row r="69" spans="1:5" x14ac:dyDescent="0.25">
      <c r="A69" s="2" t="s">
        <v>171</v>
      </c>
      <c r="B69" s="118">
        <f>Hovedstyret!C53+Fotball!C43+Klatre!C46+Langrenn!C42+Hopp!C41+Turn!C48+Håndball!C57+Innebandy!C27</f>
        <v>212797.75999999992</v>
      </c>
      <c r="C69" s="118">
        <f>Hovedstyret!D53+Fotball!D43+Klatre!D46+Langrenn!D42+Hopp!D41+Turn!D48+Håndball!D57+Innebandy!D27</f>
        <v>-273650</v>
      </c>
      <c r="D69" s="118">
        <f>Hovedstyret!G53+Fotball!F43+Klatre!F46+Langrenn!F42+Hopp!F41+Turn!F48+Håndball!F57+Innebandy!F27</f>
        <v>68835</v>
      </c>
    </row>
  </sheetData>
  <phoneticPr fontId="3" type="noConversion"/>
  <printOptions gridLines="1" gridLinesSet="0"/>
  <pageMargins left="1.1811023622047245" right="0.59055118110236227" top="0.98425196850393704" bottom="0.98425196850393704" header="0.51181102362204722" footer="0.51181102362204722"/>
  <pageSetup paperSize="9" scale="68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0"/>
  <sheetViews>
    <sheetView topLeftCell="A16" zoomScale="90" zoomScaleNormal="90" workbookViewId="0">
      <selection activeCell="F36" sqref="F36"/>
    </sheetView>
  </sheetViews>
  <sheetFormatPr baseColWidth="10" defaultColWidth="7.84375" defaultRowHeight="13" x14ac:dyDescent="0.3"/>
  <cols>
    <col min="1" max="1" width="5.15234375" style="53" customWidth="1"/>
    <col min="2" max="2" width="49.4609375" style="11" customWidth="1"/>
    <col min="3" max="4" width="15.15234375" style="96" customWidth="1"/>
    <col min="5" max="5" width="4.4609375" style="11" customWidth="1"/>
    <col min="6" max="6" width="15.15234375" style="96" customWidth="1"/>
    <col min="7" max="7" width="7.84375" style="11"/>
    <col min="8" max="8" width="16.61328125" style="78" customWidth="1"/>
    <col min="9" max="16384" width="7.84375" style="11"/>
  </cols>
  <sheetData>
    <row r="1" spans="1:8" s="63" customFormat="1" ht="20.5" x14ac:dyDescent="0.45">
      <c r="A1" s="60"/>
      <c r="B1" s="61" t="s">
        <v>200</v>
      </c>
      <c r="C1" s="86"/>
      <c r="D1" s="86"/>
      <c r="F1" s="86"/>
      <c r="H1" s="77"/>
    </row>
    <row r="2" spans="1:8" ht="15.5" x14ac:dyDescent="0.35">
      <c r="A2" s="48" t="s">
        <v>116</v>
      </c>
      <c r="B2" s="12" t="s">
        <v>62</v>
      </c>
      <c r="C2" s="93" t="str">
        <f>Hovedstyret!C3</f>
        <v>Regnskap 2020</v>
      </c>
      <c r="D2" s="93" t="str">
        <f>Hovedstyret!D3</f>
        <v>Budsjett 2020</v>
      </c>
      <c r="F2" s="88" t="s">
        <v>181</v>
      </c>
    </row>
    <row r="3" spans="1:8" ht="15.5" x14ac:dyDescent="0.35">
      <c r="A3" s="49"/>
      <c r="B3" s="4" t="s">
        <v>118</v>
      </c>
      <c r="C3" s="81"/>
      <c r="D3" s="81"/>
      <c r="F3" s="81"/>
    </row>
    <row r="4" spans="1:8" ht="15.5" x14ac:dyDescent="0.35">
      <c r="A4" s="49">
        <v>302</v>
      </c>
      <c r="B4" s="3" t="s">
        <v>119</v>
      </c>
      <c r="C4" s="94"/>
      <c r="D4" s="94">
        <v>0</v>
      </c>
      <c r="F4" s="94">
        <v>0</v>
      </c>
    </row>
    <row r="5" spans="1:8" ht="15.5" x14ac:dyDescent="0.35">
      <c r="A5" s="49">
        <v>381</v>
      </c>
      <c r="B5" s="3" t="s">
        <v>32</v>
      </c>
      <c r="C5" s="81"/>
      <c r="D5" s="81">
        <v>0</v>
      </c>
      <c r="F5" s="81"/>
    </row>
    <row r="6" spans="1:8" ht="15.5" x14ac:dyDescent="0.35">
      <c r="A6" s="50"/>
      <c r="B6" s="5" t="s">
        <v>98</v>
      </c>
      <c r="C6" s="89">
        <f>SUM(C4:C5)</f>
        <v>0</v>
      </c>
      <c r="D6" s="89">
        <f>SUM(D4:D5)</f>
        <v>0</v>
      </c>
      <c r="F6" s="89">
        <f>SUM(F4:F5)</f>
        <v>0</v>
      </c>
    </row>
    <row r="7" spans="1:8" ht="15.5" x14ac:dyDescent="0.35">
      <c r="A7" s="49"/>
      <c r="B7" s="4" t="s">
        <v>99</v>
      </c>
      <c r="C7" s="81"/>
      <c r="D7" s="81"/>
      <c r="F7" s="81"/>
    </row>
    <row r="8" spans="1:8" ht="15.5" x14ac:dyDescent="0.35">
      <c r="A8" s="49">
        <v>417</v>
      </c>
      <c r="B8" s="3" t="s">
        <v>18</v>
      </c>
      <c r="C8" s="94"/>
      <c r="D8" s="94">
        <v>0</v>
      </c>
      <c r="F8" s="94"/>
    </row>
    <row r="9" spans="1:8" ht="15.5" x14ac:dyDescent="0.35">
      <c r="A9" s="49">
        <v>425</v>
      </c>
      <c r="B9" s="3" t="s">
        <v>20</v>
      </c>
      <c r="C9" s="81"/>
      <c r="D9" s="81">
        <v>0</v>
      </c>
      <c r="F9" s="81">
        <v>0</v>
      </c>
    </row>
    <row r="10" spans="1:8" ht="15.5" x14ac:dyDescent="0.35">
      <c r="A10" s="50"/>
      <c r="B10" s="5" t="s">
        <v>11</v>
      </c>
      <c r="C10" s="89">
        <f>SUM(C8:C9)</f>
        <v>0</v>
      </c>
      <c r="D10" s="89">
        <f>SUM(D8:D9)</f>
        <v>0</v>
      </c>
      <c r="F10" s="89">
        <f>SUM(F8:F9)</f>
        <v>0</v>
      </c>
    </row>
    <row r="11" spans="1:8" ht="15.5" x14ac:dyDescent="0.35">
      <c r="A11" s="49"/>
      <c r="B11" s="4" t="s">
        <v>12</v>
      </c>
      <c r="C11" s="81"/>
      <c r="D11" s="81"/>
      <c r="F11" s="81"/>
    </row>
    <row r="12" spans="1:8" ht="15.5" x14ac:dyDescent="0.35">
      <c r="A12" s="49">
        <v>520</v>
      </c>
      <c r="B12" s="3" t="s">
        <v>60</v>
      </c>
      <c r="C12" s="81"/>
      <c r="D12" s="81">
        <v>0</v>
      </c>
      <c r="F12" s="81">
        <v>0</v>
      </c>
    </row>
    <row r="13" spans="1:8" ht="15.5" x14ac:dyDescent="0.35">
      <c r="A13" s="51"/>
      <c r="B13" s="5" t="s">
        <v>55</v>
      </c>
      <c r="C13" s="89">
        <f>SUM(C12:C12)</f>
        <v>0</v>
      </c>
      <c r="D13" s="89">
        <f>SUM(D12:D12)</f>
        <v>0</v>
      </c>
      <c r="F13" s="89">
        <f>SUM(F12:F12)</f>
        <v>0</v>
      </c>
    </row>
    <row r="14" spans="1:8" ht="15.5" x14ac:dyDescent="0.35">
      <c r="A14" s="49"/>
      <c r="B14" s="4" t="s">
        <v>75</v>
      </c>
      <c r="C14" s="81"/>
      <c r="D14" s="81"/>
      <c r="F14" s="81"/>
    </row>
    <row r="15" spans="1:8" ht="15.5" x14ac:dyDescent="0.35">
      <c r="A15" s="49">
        <v>680</v>
      </c>
      <c r="B15" s="3" t="s">
        <v>1</v>
      </c>
      <c r="C15" s="81"/>
      <c r="D15" s="81"/>
      <c r="F15" s="81"/>
    </row>
    <row r="16" spans="1:8" ht="15.5" x14ac:dyDescent="0.35">
      <c r="A16" s="50"/>
      <c r="B16" s="5" t="s">
        <v>74</v>
      </c>
      <c r="C16" s="89">
        <f>SUM(C15:C15)</f>
        <v>0</v>
      </c>
      <c r="D16" s="89">
        <f>SUM(D15:D15)</f>
        <v>0</v>
      </c>
      <c r="F16" s="89">
        <f>SUM(F15:F15)</f>
        <v>0</v>
      </c>
    </row>
    <row r="17" spans="1:6" ht="15.5" x14ac:dyDescent="0.35">
      <c r="A17" s="49"/>
      <c r="B17" s="4" t="s">
        <v>73</v>
      </c>
      <c r="C17" s="81"/>
      <c r="D17" s="81"/>
      <c r="F17" s="81"/>
    </row>
    <row r="18" spans="1:6" ht="15.5" x14ac:dyDescent="0.35">
      <c r="A18" s="49"/>
      <c r="B18" s="3" t="s">
        <v>4</v>
      </c>
      <c r="C18" s="81"/>
      <c r="D18" s="81"/>
      <c r="F18" s="81"/>
    </row>
    <row r="19" spans="1:6" ht="15.5" x14ac:dyDescent="0.35">
      <c r="A19" s="49">
        <v>754</v>
      </c>
      <c r="B19" s="3" t="s">
        <v>72</v>
      </c>
      <c r="C19" s="81"/>
      <c r="D19" s="81"/>
      <c r="F19" s="81">
        <v>0</v>
      </c>
    </row>
    <row r="20" spans="1:6" ht="15.5" x14ac:dyDescent="0.35">
      <c r="A20" s="51"/>
      <c r="B20" s="5" t="s">
        <v>81</v>
      </c>
      <c r="C20" s="89">
        <f>SUM(C19:C19)</f>
        <v>0</v>
      </c>
      <c r="D20" s="89">
        <f>SUM(D19:D19)</f>
        <v>0</v>
      </c>
      <c r="F20" s="89">
        <f>SUM(F19:F19)</f>
        <v>0</v>
      </c>
    </row>
    <row r="21" spans="1:6" ht="15.5" x14ac:dyDescent="0.35">
      <c r="A21" s="50"/>
      <c r="B21" s="5" t="s">
        <v>104</v>
      </c>
      <c r="C21" s="89">
        <f>C10+C13+C16+C20</f>
        <v>0</v>
      </c>
      <c r="D21" s="89">
        <f>D10+D13+D16+D20</f>
        <v>0</v>
      </c>
      <c r="F21" s="89">
        <f>F10+F13+F16+F20</f>
        <v>0</v>
      </c>
    </row>
    <row r="22" spans="1:6" ht="15.5" x14ac:dyDescent="0.35">
      <c r="A22" s="50"/>
      <c r="B22" s="5" t="s">
        <v>105</v>
      </c>
      <c r="C22" s="89">
        <f>C6-C21</f>
        <v>0</v>
      </c>
      <c r="D22" s="89">
        <f>D6-D21</f>
        <v>0</v>
      </c>
      <c r="F22" s="89">
        <f>F6-F21</f>
        <v>0</v>
      </c>
    </row>
    <row r="23" spans="1:6" ht="15.5" x14ac:dyDescent="0.35">
      <c r="A23" s="49"/>
      <c r="B23" s="4" t="s">
        <v>106</v>
      </c>
      <c r="C23" s="81"/>
      <c r="D23" s="81"/>
      <c r="F23" s="81"/>
    </row>
    <row r="24" spans="1:6" ht="15.5" x14ac:dyDescent="0.35">
      <c r="A24" s="49">
        <v>801</v>
      </c>
      <c r="B24" s="3" t="s">
        <v>107</v>
      </c>
      <c r="C24" s="94"/>
      <c r="D24" s="94"/>
      <c r="F24" s="94"/>
    </row>
    <row r="25" spans="1:6" ht="15.5" x14ac:dyDescent="0.35">
      <c r="A25" s="49">
        <v>802</v>
      </c>
      <c r="B25" s="3" t="s">
        <v>108</v>
      </c>
      <c r="C25" s="94"/>
      <c r="D25" s="94">
        <v>0</v>
      </c>
      <c r="F25" s="94"/>
    </row>
    <row r="26" spans="1:6" ht="15.5" x14ac:dyDescent="0.35">
      <c r="A26" s="50"/>
      <c r="B26" s="5" t="s">
        <v>69</v>
      </c>
      <c r="C26" s="89">
        <f>C24-C25</f>
        <v>0</v>
      </c>
      <c r="D26" s="89">
        <f>SUM(D24:D25)</f>
        <v>0</v>
      </c>
      <c r="F26" s="89">
        <f>F24-F25</f>
        <v>0</v>
      </c>
    </row>
    <row r="27" spans="1:6" ht="15.5" x14ac:dyDescent="0.35">
      <c r="A27" s="52">
        <v>890</v>
      </c>
      <c r="B27" s="1" t="s">
        <v>115</v>
      </c>
      <c r="C27" s="87">
        <f>C22+C26</f>
        <v>0</v>
      </c>
      <c r="D27" s="87">
        <f>D22+D26</f>
        <v>0</v>
      </c>
      <c r="F27" s="87">
        <f>F22+F26</f>
        <v>0</v>
      </c>
    </row>
    <row r="28" spans="1:6" ht="15.5" x14ac:dyDescent="0.35">
      <c r="A28" s="49"/>
      <c r="B28" s="3" t="s">
        <v>147</v>
      </c>
      <c r="C28" s="95"/>
      <c r="D28" s="81"/>
      <c r="F28" s="81"/>
    </row>
    <row r="29" spans="1:6" ht="15.5" x14ac:dyDescent="0.35">
      <c r="A29" s="49"/>
      <c r="B29" s="3" t="s">
        <v>202</v>
      </c>
      <c r="C29" s="95"/>
      <c r="D29" s="95"/>
      <c r="F29" s="95"/>
    </row>
    <row r="30" spans="1:6" ht="15.5" x14ac:dyDescent="0.35">
      <c r="A30" s="51"/>
      <c r="B30" s="7" t="s">
        <v>205</v>
      </c>
      <c r="C30" s="90">
        <f>C27+C29</f>
        <v>0</v>
      </c>
      <c r="D30" s="90">
        <f>D29+D27</f>
        <v>0</v>
      </c>
      <c r="F30" s="90">
        <f>F29+F27</f>
        <v>0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92" orientation="portrait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P45"/>
  <sheetViews>
    <sheetView zoomScale="90" zoomScaleNormal="90" zoomScalePageLayoutView="150" workbookViewId="0">
      <selection activeCell="C27" sqref="C27:C38"/>
    </sheetView>
  </sheetViews>
  <sheetFormatPr baseColWidth="10" defaultColWidth="7.84375" defaultRowHeight="15.5" x14ac:dyDescent="0.35"/>
  <cols>
    <col min="1" max="1" width="5.61328125" style="11" bestFit="1" customWidth="1"/>
    <col min="2" max="2" width="38.23046875" style="11" bestFit="1" customWidth="1"/>
    <col min="3" max="4" width="15" style="78" customWidth="1"/>
    <col min="5" max="5" width="4.4609375" style="11" customWidth="1"/>
    <col min="6" max="6" width="27.765625" style="133" bestFit="1" customWidth="1"/>
    <col min="7" max="8" width="8.61328125" style="11" customWidth="1"/>
    <col min="9" max="9" width="7.84375" style="11" customWidth="1"/>
    <col min="10" max="10" width="7.84375" style="11"/>
    <col min="11" max="11" width="8.61328125" style="11" customWidth="1"/>
    <col min="12" max="16384" width="7.84375" style="11"/>
  </cols>
  <sheetData>
    <row r="1" spans="1:14" ht="20" x14ac:dyDescent="0.4">
      <c r="A1" s="60"/>
      <c r="B1" s="101" t="s">
        <v>200</v>
      </c>
      <c r="C1" s="119"/>
      <c r="D1" s="119"/>
    </row>
    <row r="2" spans="1:14" x14ac:dyDescent="0.35">
      <c r="A2" s="48"/>
      <c r="B2" s="102"/>
      <c r="C2" s="120"/>
      <c r="D2" s="120"/>
    </row>
    <row r="3" spans="1:14" x14ac:dyDescent="0.35">
      <c r="A3" s="36"/>
      <c r="B3" s="37"/>
      <c r="C3" s="121"/>
      <c r="D3" s="121"/>
    </row>
    <row r="4" spans="1:14" ht="31" x14ac:dyDescent="0.35">
      <c r="A4" s="222" t="s">
        <v>48</v>
      </c>
      <c r="B4" s="223"/>
      <c r="C4" s="122" t="s">
        <v>49</v>
      </c>
      <c r="D4" s="122" t="s">
        <v>179</v>
      </c>
    </row>
    <row r="5" spans="1:14" x14ac:dyDescent="0.35">
      <c r="A5" s="38"/>
      <c r="B5" s="39" t="s">
        <v>201</v>
      </c>
      <c r="C5" s="123"/>
      <c r="D5" s="124">
        <v>3154542.31</v>
      </c>
      <c r="E5" s="17"/>
      <c r="F5" s="134"/>
      <c r="I5" s="18"/>
      <c r="K5" s="17"/>
      <c r="N5" s="18"/>
    </row>
    <row r="6" spans="1:14" s="32" customFormat="1" x14ac:dyDescent="0.35">
      <c r="A6" s="43"/>
      <c r="B6" s="42" t="s">
        <v>149</v>
      </c>
      <c r="C6" s="125"/>
      <c r="D6" s="126"/>
      <c r="E6" s="33"/>
      <c r="F6" s="134"/>
      <c r="I6" s="34"/>
      <c r="K6" s="33"/>
      <c r="N6" s="34"/>
    </row>
    <row r="7" spans="1:14" x14ac:dyDescent="0.35">
      <c r="A7" s="22">
        <v>1252</v>
      </c>
      <c r="B7" s="40" t="s">
        <v>140</v>
      </c>
      <c r="C7" s="114">
        <v>75000</v>
      </c>
      <c r="D7" s="124"/>
      <c r="E7" s="27"/>
      <c r="F7" s="134"/>
      <c r="I7" s="18"/>
      <c r="K7" s="27"/>
      <c r="N7" s="18"/>
    </row>
    <row r="8" spans="1:14" x14ac:dyDescent="0.35">
      <c r="A8" s="22">
        <v>1253</v>
      </c>
      <c r="B8" s="40" t="s">
        <v>141</v>
      </c>
      <c r="C8" s="114">
        <v>190000</v>
      </c>
      <c r="D8" s="124"/>
      <c r="E8" s="27"/>
      <c r="F8" s="134"/>
      <c r="I8" s="18"/>
      <c r="K8" s="27"/>
      <c r="N8" s="18"/>
    </row>
    <row r="9" spans="1:14" s="32" customFormat="1" x14ac:dyDescent="0.35">
      <c r="A9" s="22">
        <v>1254</v>
      </c>
      <c r="B9" s="40" t="s">
        <v>146</v>
      </c>
      <c r="C9" s="114">
        <v>6300</v>
      </c>
      <c r="D9" s="124"/>
      <c r="E9" s="33"/>
      <c r="F9" s="134"/>
      <c r="I9" s="34"/>
      <c r="K9" s="33"/>
      <c r="N9" s="34"/>
    </row>
    <row r="10" spans="1:14" s="32" customFormat="1" x14ac:dyDescent="0.35">
      <c r="A10" s="22">
        <v>1255</v>
      </c>
      <c r="B10" s="40" t="s">
        <v>177</v>
      </c>
      <c r="C10" s="114">
        <v>48500</v>
      </c>
      <c r="D10" s="124"/>
      <c r="E10" s="33"/>
      <c r="F10" s="134"/>
      <c r="I10" s="34"/>
      <c r="K10" s="33"/>
      <c r="N10" s="34"/>
    </row>
    <row r="11" spans="1:14" s="32" customFormat="1" x14ac:dyDescent="0.35">
      <c r="A11" s="22">
        <v>1251</v>
      </c>
      <c r="B11" s="40" t="s">
        <v>188</v>
      </c>
      <c r="C11" s="114">
        <v>58485</v>
      </c>
      <c r="D11" s="124"/>
      <c r="E11" s="33"/>
      <c r="F11" s="134"/>
      <c r="I11" s="34"/>
      <c r="K11" s="33"/>
      <c r="N11" s="34"/>
    </row>
    <row r="12" spans="1:14" x14ac:dyDescent="0.35">
      <c r="A12" s="22">
        <v>1500</v>
      </c>
      <c r="B12" s="40" t="s">
        <v>148</v>
      </c>
      <c r="C12" s="114">
        <v>5260</v>
      </c>
      <c r="D12" s="124"/>
      <c r="E12" s="17"/>
      <c r="F12" s="134"/>
      <c r="I12" s="18"/>
      <c r="K12" s="17"/>
      <c r="N12" s="18"/>
    </row>
    <row r="13" spans="1:14" x14ac:dyDescent="0.35">
      <c r="A13" s="22">
        <v>1742</v>
      </c>
      <c r="B13" s="40" t="s">
        <v>83</v>
      </c>
      <c r="C13" s="127">
        <v>30000</v>
      </c>
      <c r="D13" s="114"/>
      <c r="I13" s="18"/>
      <c r="N13" s="18"/>
    </row>
    <row r="14" spans="1:14" x14ac:dyDescent="0.35">
      <c r="A14" s="217">
        <v>1920</v>
      </c>
      <c r="B14" s="218" t="s">
        <v>84</v>
      </c>
      <c r="C14" s="219">
        <v>983112.34</v>
      </c>
      <c r="D14" s="114"/>
      <c r="I14" s="18"/>
      <c r="N14" s="18"/>
    </row>
    <row r="15" spans="1:14" x14ac:dyDescent="0.35">
      <c r="A15" s="217">
        <v>1921</v>
      </c>
      <c r="B15" s="218" t="s">
        <v>85</v>
      </c>
      <c r="C15" s="219">
        <v>117910.62</v>
      </c>
      <c r="D15" s="114"/>
      <c r="F15" s="210"/>
      <c r="I15" s="18"/>
      <c r="N15" s="18"/>
    </row>
    <row r="16" spans="1:14" x14ac:dyDescent="0.35">
      <c r="A16" s="217">
        <v>1922</v>
      </c>
      <c r="B16" s="218" t="s">
        <v>86</v>
      </c>
      <c r="C16" s="219">
        <v>50921.46</v>
      </c>
      <c r="D16" s="114"/>
      <c r="N16" s="18"/>
    </row>
    <row r="17" spans="1:14" x14ac:dyDescent="0.35">
      <c r="A17" s="217">
        <v>1925</v>
      </c>
      <c r="B17" s="218" t="s">
        <v>87</v>
      </c>
      <c r="C17" s="219">
        <v>1933994.4</v>
      </c>
      <c r="D17" s="114"/>
      <c r="F17" s="220" t="s">
        <v>208</v>
      </c>
      <c r="N17" s="18"/>
    </row>
    <row r="18" spans="1:14" x14ac:dyDescent="0.35">
      <c r="A18" s="22">
        <v>2090</v>
      </c>
      <c r="B18" s="40" t="s">
        <v>27</v>
      </c>
      <c r="C18" s="114"/>
      <c r="D18" s="114">
        <v>25000</v>
      </c>
      <c r="N18" s="18"/>
    </row>
    <row r="19" spans="1:14" x14ac:dyDescent="0.35">
      <c r="A19" s="192">
        <v>2400</v>
      </c>
      <c r="B19" s="193" t="s">
        <v>209</v>
      </c>
      <c r="C19" s="114"/>
      <c r="D19" s="114">
        <v>20994.11</v>
      </c>
      <c r="N19" s="18"/>
    </row>
    <row r="20" spans="1:14" s="32" customFormat="1" x14ac:dyDescent="0.35">
      <c r="A20" s="22">
        <v>2960</v>
      </c>
      <c r="B20" s="40" t="s">
        <v>189</v>
      </c>
      <c r="C20" s="114"/>
      <c r="D20" s="114">
        <v>0</v>
      </c>
      <c r="F20" s="133"/>
      <c r="I20" s="34"/>
      <c r="K20" s="33"/>
      <c r="N20" s="34"/>
    </row>
    <row r="21" spans="1:14" s="32" customFormat="1" x14ac:dyDescent="0.35">
      <c r="A21" s="22">
        <v>2991</v>
      </c>
      <c r="B21" s="40" t="s">
        <v>28</v>
      </c>
      <c r="C21" s="114"/>
      <c r="D21" s="127">
        <v>1096.1400000000001</v>
      </c>
      <c r="F21" s="133"/>
      <c r="I21" s="34"/>
      <c r="K21" s="33"/>
      <c r="N21" s="34"/>
    </row>
    <row r="22" spans="1:14" s="32" customFormat="1" x14ac:dyDescent="0.35">
      <c r="A22" s="22"/>
      <c r="B22" s="40" t="s">
        <v>180</v>
      </c>
      <c r="C22" s="114"/>
      <c r="D22" s="127"/>
      <c r="F22" s="133"/>
      <c r="I22" s="34"/>
      <c r="K22" s="33"/>
      <c r="N22" s="34"/>
    </row>
    <row r="23" spans="1:14" s="104" customFormat="1" x14ac:dyDescent="0.35">
      <c r="A23" s="22"/>
      <c r="B23" s="40" t="s">
        <v>178</v>
      </c>
      <c r="C23" s="182"/>
      <c r="D23" s="127">
        <v>297851.26</v>
      </c>
      <c r="E23" s="106"/>
      <c r="F23" s="135"/>
      <c r="I23" s="105"/>
      <c r="K23" s="106"/>
      <c r="N23" s="105"/>
    </row>
    <row r="24" spans="1:14" s="32" customFormat="1" x14ac:dyDescent="0.35">
      <c r="A24" s="25"/>
      <c r="B24" s="103" t="s">
        <v>271</v>
      </c>
      <c r="C24" s="115"/>
      <c r="D24" s="128">
        <f>SUM(D5:D23)</f>
        <v>3499483.8200000003</v>
      </c>
      <c r="F24" s="133"/>
      <c r="I24" s="34"/>
      <c r="K24" s="33"/>
      <c r="N24" s="34"/>
    </row>
    <row r="25" spans="1:14" x14ac:dyDescent="0.35">
      <c r="A25" s="22"/>
      <c r="B25" s="40"/>
      <c r="C25" s="114"/>
      <c r="D25" s="127"/>
      <c r="I25" s="18"/>
      <c r="K25" s="17"/>
      <c r="N25" s="18"/>
    </row>
    <row r="26" spans="1:14" s="32" customFormat="1" x14ac:dyDescent="0.35">
      <c r="A26" s="44"/>
      <c r="B26" s="45" t="s">
        <v>150</v>
      </c>
      <c r="C26" s="129"/>
      <c r="D26" s="129"/>
      <c r="F26" s="133"/>
      <c r="I26" s="34"/>
      <c r="K26" s="33"/>
      <c r="N26" s="34"/>
    </row>
    <row r="27" spans="1:14" x14ac:dyDescent="0.35">
      <c r="A27" s="22">
        <v>1051</v>
      </c>
      <c r="B27" s="40" t="s">
        <v>29</v>
      </c>
      <c r="C27" s="114">
        <f>Fotball!C46</f>
        <v>186526.6</v>
      </c>
      <c r="D27" s="114"/>
      <c r="F27" s="134"/>
      <c r="N27" s="18"/>
    </row>
    <row r="28" spans="1:14" s="32" customFormat="1" x14ac:dyDescent="0.35">
      <c r="A28" s="44"/>
      <c r="B28" s="45" t="s">
        <v>152</v>
      </c>
      <c r="C28" s="129"/>
      <c r="D28" s="129"/>
      <c r="E28" s="33"/>
      <c r="F28" s="134"/>
      <c r="N28" s="34"/>
    </row>
    <row r="29" spans="1:14" s="32" customFormat="1" x14ac:dyDescent="0.35">
      <c r="A29" s="22">
        <v>1056</v>
      </c>
      <c r="B29" s="40" t="s">
        <v>111</v>
      </c>
      <c r="C29" s="130">
        <f>Klatre!C49</f>
        <v>50506.159999999974</v>
      </c>
      <c r="D29" s="114"/>
      <c r="F29" s="134"/>
      <c r="G29" s="19"/>
      <c r="H29" s="19"/>
      <c r="J29" s="33"/>
    </row>
    <row r="30" spans="1:14" s="32" customFormat="1" x14ac:dyDescent="0.35">
      <c r="A30" s="44"/>
      <c r="B30" s="45" t="s">
        <v>151</v>
      </c>
      <c r="C30" s="129"/>
      <c r="D30" s="129"/>
      <c r="F30" s="134"/>
      <c r="N30" s="34"/>
    </row>
    <row r="31" spans="1:14" s="32" customFormat="1" x14ac:dyDescent="0.35">
      <c r="A31" s="22">
        <v>1052</v>
      </c>
      <c r="B31" s="40" t="s">
        <v>30</v>
      </c>
      <c r="C31" s="127">
        <f>Langrenn!C45</f>
        <v>169874</v>
      </c>
      <c r="D31" s="114"/>
      <c r="F31" s="134"/>
      <c r="N31" s="34"/>
    </row>
    <row r="32" spans="1:14" s="32" customFormat="1" x14ac:dyDescent="0.35">
      <c r="A32" s="44"/>
      <c r="B32" s="45" t="s">
        <v>129</v>
      </c>
      <c r="C32" s="129"/>
      <c r="D32" s="129"/>
      <c r="F32" s="134"/>
      <c r="N32" s="34"/>
    </row>
    <row r="33" spans="1:16" x14ac:dyDescent="0.35">
      <c r="A33" s="22">
        <v>1053</v>
      </c>
      <c r="B33" s="40" t="s">
        <v>109</v>
      </c>
      <c r="C33" s="127">
        <f>Hopp!C44</f>
        <v>49347.71</v>
      </c>
      <c r="D33" s="114"/>
      <c r="G33" s="17"/>
      <c r="H33" s="17"/>
      <c r="N33" s="18"/>
    </row>
    <row r="34" spans="1:16" s="32" customFormat="1" x14ac:dyDescent="0.35">
      <c r="A34" s="44"/>
      <c r="B34" s="45" t="s">
        <v>153</v>
      </c>
      <c r="C34" s="129"/>
      <c r="D34" s="129"/>
      <c r="F34" s="133"/>
      <c r="G34" s="33"/>
      <c r="H34" s="33"/>
      <c r="N34" s="34"/>
    </row>
    <row r="35" spans="1:16" x14ac:dyDescent="0.35">
      <c r="A35" s="22">
        <v>1054</v>
      </c>
      <c r="B35" s="40" t="s">
        <v>110</v>
      </c>
      <c r="C35" s="127">
        <f>Turn!C51</f>
        <v>158316.92000000001</v>
      </c>
      <c r="D35" s="114"/>
    </row>
    <row r="36" spans="1:16" s="32" customFormat="1" x14ac:dyDescent="0.35">
      <c r="A36" s="44"/>
      <c r="B36" s="45" t="s">
        <v>154</v>
      </c>
      <c r="C36" s="129"/>
      <c r="D36" s="129"/>
      <c r="F36" s="133"/>
    </row>
    <row r="37" spans="1:16" s="32" customFormat="1" x14ac:dyDescent="0.35">
      <c r="A37" s="22">
        <v>1058</v>
      </c>
      <c r="B37" s="40" t="s">
        <v>145</v>
      </c>
      <c r="C37" s="127">
        <f>Håndball!C61</f>
        <v>88142.110000000015</v>
      </c>
      <c r="D37" s="127"/>
      <c r="E37" s="26"/>
      <c r="F37" s="134"/>
      <c r="H37" s="19"/>
      <c r="J37" s="33"/>
      <c r="P37" s="34"/>
    </row>
    <row r="38" spans="1:16" s="32" customFormat="1" x14ac:dyDescent="0.35">
      <c r="A38" s="44"/>
      <c r="B38" s="45" t="s">
        <v>62</v>
      </c>
      <c r="C38" s="129"/>
      <c r="D38" s="129"/>
      <c r="E38" s="26"/>
      <c r="F38" s="134"/>
      <c r="H38" s="19"/>
      <c r="J38" s="33"/>
      <c r="P38" s="34"/>
    </row>
    <row r="39" spans="1:16" x14ac:dyDescent="0.35">
      <c r="A39" s="22">
        <v>1057</v>
      </c>
      <c r="B39" s="40" t="s">
        <v>62</v>
      </c>
      <c r="C39" s="127">
        <f>Innebandy!C30</f>
        <v>0</v>
      </c>
      <c r="D39" s="114"/>
      <c r="F39" s="134"/>
      <c r="H39" s="19"/>
    </row>
    <row r="40" spans="1:16" x14ac:dyDescent="0.35">
      <c r="A40" s="46"/>
      <c r="B40" s="47"/>
      <c r="C40" s="131">
        <f>SUM(C7:C39)</f>
        <v>4202197.32</v>
      </c>
      <c r="D40" s="131"/>
      <c r="F40" s="134"/>
      <c r="G40" s="17"/>
      <c r="H40" s="19"/>
      <c r="J40" s="17"/>
    </row>
    <row r="41" spans="1:16" x14ac:dyDescent="0.35">
      <c r="A41" s="41"/>
      <c r="B41" s="41"/>
      <c r="C41" s="132"/>
      <c r="D41" s="132"/>
      <c r="H41" s="19"/>
    </row>
    <row r="42" spans="1:16" x14ac:dyDescent="0.35">
      <c r="H42" s="19"/>
    </row>
    <row r="43" spans="1:16" x14ac:dyDescent="0.35">
      <c r="A43" s="11" t="s">
        <v>116</v>
      </c>
      <c r="H43" s="19"/>
    </row>
    <row r="44" spans="1:16" x14ac:dyDescent="0.35">
      <c r="H44" s="19"/>
    </row>
    <row r="45" spans="1:16" x14ac:dyDescent="0.35">
      <c r="H45" s="19"/>
    </row>
  </sheetData>
  <mergeCells count="1">
    <mergeCell ref="A4:B4"/>
  </mergeCells>
  <phoneticPr fontId="3" type="noConversion"/>
  <pageMargins left="1.1811023622047245" right="0.59055118110236227" top="0.98425196850393704" bottom="0.98425196850393704" header="0.51181102362204722" footer="0.51181102362204722"/>
  <pageSetup paperSize="256" scale="69" orientation="portrait" horizontalDpi="1200" verticalDpi="1200" r:id="rId1"/>
  <headerFooter>
    <oddHeader xml:space="preserve">&amp;C </oddHeader>
    <oddFooter xml:space="preserve">&amp;C </oddFooter>
  </headerFooter>
  <customProperties>
    <customPr name="_pios_id" r:id="rId2"/>
  </customProperties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56"/>
  <sheetViews>
    <sheetView tabSelected="1" topLeftCell="A31" zoomScaleNormal="100" workbookViewId="0">
      <selection activeCell="E45" sqref="E45"/>
    </sheetView>
  </sheetViews>
  <sheetFormatPr baseColWidth="10" defaultColWidth="10.765625" defaultRowHeight="13.5" x14ac:dyDescent="0.3"/>
  <cols>
    <col min="1" max="1" width="4.3828125" style="59" bestFit="1" customWidth="1"/>
    <col min="2" max="2" width="39.15234375" style="2" customWidth="1"/>
    <col min="3" max="5" width="16.61328125" style="92" customWidth="1"/>
    <col min="6" max="6" width="4.4609375" style="183" customWidth="1"/>
    <col min="7" max="7" width="16.61328125" style="92" customWidth="1"/>
    <col min="8" max="8" width="3" style="2" customWidth="1"/>
    <col min="9" max="9" width="25" style="2" hidden="1" customWidth="1"/>
    <col min="10" max="10" width="35.765625" style="2" customWidth="1"/>
    <col min="11" max="11" width="44.765625" style="184" hidden="1" customWidth="1"/>
    <col min="12" max="12" width="12.15234375" style="181" hidden="1" customWidth="1"/>
    <col min="13" max="13" width="0" style="2" hidden="1" customWidth="1"/>
    <col min="14" max="16384" width="10.765625" style="2"/>
  </cols>
  <sheetData>
    <row r="1" spans="1:12" s="62" customFormat="1" ht="20" x14ac:dyDescent="0.4">
      <c r="A1" s="60"/>
      <c r="B1" s="61" t="s">
        <v>200</v>
      </c>
      <c r="C1" s="86"/>
      <c r="D1" s="86"/>
      <c r="E1" s="86"/>
      <c r="F1" s="180"/>
      <c r="G1" s="86"/>
      <c r="K1" s="184" t="s">
        <v>210</v>
      </c>
      <c r="L1" s="181"/>
    </row>
    <row r="2" spans="1:12" ht="15.5" x14ac:dyDescent="0.35">
      <c r="A2" s="48"/>
      <c r="B2" s="1"/>
      <c r="C2" s="87"/>
      <c r="D2" s="87"/>
      <c r="E2" s="87"/>
      <c r="G2" s="87"/>
      <c r="K2" s="184" t="s">
        <v>211</v>
      </c>
    </row>
    <row r="3" spans="1:12" ht="15.5" x14ac:dyDescent="0.35">
      <c r="A3" s="48" t="s">
        <v>116</v>
      </c>
      <c r="B3" s="12" t="s">
        <v>117</v>
      </c>
      <c r="C3" s="88" t="s">
        <v>199</v>
      </c>
      <c r="D3" s="88" t="s">
        <v>181</v>
      </c>
      <c r="E3" s="88" t="s">
        <v>184</v>
      </c>
      <c r="G3" s="88" t="s">
        <v>198</v>
      </c>
      <c r="H3" s="68"/>
      <c r="J3" s="216" t="s">
        <v>270</v>
      </c>
      <c r="K3" s="184">
        <v>884089182</v>
      </c>
    </row>
    <row r="4" spans="1:12" ht="15.5" x14ac:dyDescent="0.35">
      <c r="A4" s="49"/>
      <c r="B4" s="4" t="s">
        <v>118</v>
      </c>
      <c r="C4" s="81"/>
      <c r="D4" s="81"/>
      <c r="E4" s="81"/>
      <c r="G4" s="81"/>
      <c r="H4" s="68"/>
    </row>
    <row r="5" spans="1:12" ht="15.5" x14ac:dyDescent="0.35">
      <c r="A5" s="49">
        <v>301</v>
      </c>
      <c r="B5" s="3" t="s">
        <v>88</v>
      </c>
      <c r="C5" s="81">
        <v>91506.53</v>
      </c>
      <c r="D5" s="81">
        <v>95000</v>
      </c>
      <c r="E5" s="81">
        <f>C5-D5</f>
        <v>-3493.4700000000012</v>
      </c>
      <c r="G5" s="81">
        <v>90000</v>
      </c>
      <c r="H5" s="68"/>
      <c r="K5" s="184" t="s">
        <v>212</v>
      </c>
    </row>
    <row r="6" spans="1:12" ht="15.5" x14ac:dyDescent="0.35">
      <c r="A6" s="49">
        <v>312</v>
      </c>
      <c r="B6" s="3" t="s">
        <v>89</v>
      </c>
      <c r="C6" s="81">
        <f>250201-C7</f>
        <v>128324</v>
      </c>
      <c r="D6" s="81">
        <v>150000</v>
      </c>
      <c r="E6" s="81">
        <f t="shared" ref="E6:E53" si="0">C6-D6</f>
        <v>-21676</v>
      </c>
      <c r="G6" s="81">
        <v>130000</v>
      </c>
      <c r="H6" s="68"/>
      <c r="I6" s="2" t="s">
        <v>196</v>
      </c>
      <c r="J6" s="2" t="s">
        <v>259</v>
      </c>
    </row>
    <row r="7" spans="1:12" ht="15.5" x14ac:dyDescent="0.35">
      <c r="A7" s="49">
        <v>321</v>
      </c>
      <c r="B7" s="3" t="s">
        <v>90</v>
      </c>
      <c r="C7" s="81">
        <v>121877</v>
      </c>
      <c r="D7" s="81">
        <v>80000</v>
      </c>
      <c r="E7" s="81">
        <f t="shared" si="0"/>
        <v>41877</v>
      </c>
      <c r="G7" s="81">
        <v>120000</v>
      </c>
      <c r="H7" s="68"/>
      <c r="L7" s="181" t="s">
        <v>213</v>
      </c>
    </row>
    <row r="8" spans="1:12" ht="15.5" x14ac:dyDescent="0.35">
      <c r="A8" s="49">
        <v>322</v>
      </c>
      <c r="B8" s="3" t="s">
        <v>91</v>
      </c>
      <c r="C8" s="81">
        <v>301852</v>
      </c>
      <c r="D8" s="81">
        <v>80000</v>
      </c>
      <c r="E8" s="81">
        <f t="shared" si="0"/>
        <v>221852</v>
      </c>
      <c r="G8" s="81">
        <v>200000</v>
      </c>
      <c r="H8" s="68"/>
      <c r="I8" s="2" t="s">
        <v>191</v>
      </c>
      <c r="J8" s="2" t="s">
        <v>257</v>
      </c>
    </row>
    <row r="9" spans="1:12" ht="15.5" x14ac:dyDescent="0.35">
      <c r="A9" s="49">
        <v>332</v>
      </c>
      <c r="B9" s="3" t="s">
        <v>92</v>
      </c>
      <c r="C9" s="81">
        <v>45991.5</v>
      </c>
      <c r="D9" s="81">
        <v>150000</v>
      </c>
      <c r="E9" s="81">
        <f t="shared" si="0"/>
        <v>-104008.5</v>
      </c>
      <c r="G9" s="81">
        <v>100000</v>
      </c>
      <c r="H9" s="68"/>
      <c r="I9" s="2" t="s">
        <v>192</v>
      </c>
      <c r="J9" s="2" t="s">
        <v>266</v>
      </c>
      <c r="K9" s="184" t="s">
        <v>214</v>
      </c>
    </row>
    <row r="10" spans="1:12" ht="15.5" x14ac:dyDescent="0.35">
      <c r="A10" s="49">
        <v>354</v>
      </c>
      <c r="B10" s="3" t="s">
        <v>93</v>
      </c>
      <c r="C10" s="81"/>
      <c r="D10" s="81">
        <v>30000</v>
      </c>
      <c r="E10" s="81">
        <f t="shared" si="0"/>
        <v>-30000</v>
      </c>
      <c r="G10" s="81">
        <v>30000</v>
      </c>
      <c r="H10" s="68"/>
      <c r="I10" s="2" t="s">
        <v>192</v>
      </c>
      <c r="K10" s="184" t="s">
        <v>215</v>
      </c>
      <c r="L10" s="181">
        <v>1858</v>
      </c>
    </row>
    <row r="11" spans="1:12" ht="15.5" x14ac:dyDescent="0.35">
      <c r="A11" s="49">
        <v>361</v>
      </c>
      <c r="B11" s="3" t="s">
        <v>94</v>
      </c>
      <c r="C11" s="81">
        <v>152220.68</v>
      </c>
      <c r="D11" s="81">
        <v>150000</v>
      </c>
      <c r="E11" s="81">
        <f t="shared" si="0"/>
        <v>2220.679999999993</v>
      </c>
      <c r="G11" s="81">
        <v>150000</v>
      </c>
      <c r="H11" s="70"/>
      <c r="I11" s="2" t="s">
        <v>193</v>
      </c>
      <c r="J11" s="2" t="s">
        <v>258</v>
      </c>
      <c r="K11" s="184" t="s">
        <v>216</v>
      </c>
      <c r="L11" s="181">
        <v>5260</v>
      </c>
    </row>
    <row r="12" spans="1:12" ht="15.5" x14ac:dyDescent="0.35">
      <c r="A12" s="49">
        <v>371</v>
      </c>
      <c r="B12" s="3" t="s">
        <v>95</v>
      </c>
      <c r="C12" s="81"/>
      <c r="D12" s="81">
        <v>120000</v>
      </c>
      <c r="E12" s="81">
        <f t="shared" si="0"/>
        <v>-120000</v>
      </c>
      <c r="G12" s="81">
        <v>100000</v>
      </c>
      <c r="H12" s="68"/>
      <c r="K12" s="184" t="s">
        <v>217</v>
      </c>
      <c r="L12" s="181">
        <v>250201</v>
      </c>
    </row>
    <row r="13" spans="1:12" ht="15.5" x14ac:dyDescent="0.35">
      <c r="A13" s="49">
        <v>375</v>
      </c>
      <c r="B13" s="3" t="s">
        <v>79</v>
      </c>
      <c r="C13" s="81">
        <v>5260</v>
      </c>
      <c r="D13" s="81">
        <v>30000</v>
      </c>
      <c r="E13" s="81">
        <f t="shared" si="0"/>
        <v>-24740</v>
      </c>
      <c r="G13" s="81">
        <v>30000</v>
      </c>
      <c r="H13" s="68"/>
      <c r="J13" s="2" t="s">
        <v>261</v>
      </c>
      <c r="K13" s="184" t="s">
        <v>218</v>
      </c>
      <c r="L13" s="181">
        <v>301852</v>
      </c>
    </row>
    <row r="14" spans="1:12" ht="15.5" x14ac:dyDescent="0.35">
      <c r="A14" s="49">
        <v>391</v>
      </c>
      <c r="B14" s="3" t="s">
        <v>96</v>
      </c>
      <c r="C14" s="81"/>
      <c r="D14" s="81"/>
      <c r="E14" s="81">
        <f t="shared" si="0"/>
        <v>0</v>
      </c>
      <c r="G14" s="81"/>
      <c r="H14" s="68"/>
      <c r="K14" s="184" t="s">
        <v>219</v>
      </c>
      <c r="L14" s="181">
        <v>45991.5</v>
      </c>
    </row>
    <row r="15" spans="1:12" ht="15.5" x14ac:dyDescent="0.35">
      <c r="A15" s="49">
        <v>395</v>
      </c>
      <c r="B15" s="3" t="s">
        <v>97</v>
      </c>
      <c r="C15" s="81">
        <v>20242.759999999998</v>
      </c>
      <c r="D15" s="81"/>
      <c r="E15" s="81">
        <f t="shared" si="0"/>
        <v>20242.759999999998</v>
      </c>
      <c r="G15" s="81"/>
      <c r="H15" s="70"/>
      <c r="J15" s="2" t="s">
        <v>260</v>
      </c>
      <c r="K15" s="184" t="s">
        <v>220</v>
      </c>
      <c r="L15" s="181">
        <v>91506.53</v>
      </c>
    </row>
    <row r="16" spans="1:12" ht="15.5" x14ac:dyDescent="0.35">
      <c r="A16" s="51"/>
      <c r="B16" s="5" t="s">
        <v>98</v>
      </c>
      <c r="C16" s="89">
        <f>SUM(C5:C15)</f>
        <v>867274.47</v>
      </c>
      <c r="D16" s="89">
        <f>SUM(D5:D15)</f>
        <v>885000</v>
      </c>
      <c r="E16" s="89">
        <f t="shared" si="0"/>
        <v>-17725.530000000028</v>
      </c>
      <c r="G16" s="89">
        <f>SUM(G5:G15)</f>
        <v>950000</v>
      </c>
      <c r="H16" s="68"/>
      <c r="K16" s="184" t="s">
        <v>221</v>
      </c>
      <c r="L16" s="181">
        <v>152220.68</v>
      </c>
    </row>
    <row r="17" spans="1:13" ht="15.5" x14ac:dyDescent="0.35">
      <c r="A17" s="49"/>
      <c r="B17" s="4" t="s">
        <v>99</v>
      </c>
      <c r="C17" s="81"/>
      <c r="D17" s="81"/>
      <c r="E17" s="81">
        <f t="shared" si="0"/>
        <v>0</v>
      </c>
      <c r="G17" s="81"/>
      <c r="K17" s="184" t="s">
        <v>222</v>
      </c>
      <c r="L17" s="181">
        <v>18384.759999999998</v>
      </c>
    </row>
    <row r="18" spans="1:13" ht="15.5" x14ac:dyDescent="0.35">
      <c r="A18" s="49">
        <v>416</v>
      </c>
      <c r="B18" s="3" t="s">
        <v>17</v>
      </c>
      <c r="C18" s="81">
        <v>200</v>
      </c>
      <c r="D18" s="81">
        <v>50000</v>
      </c>
      <c r="E18" s="81">
        <f t="shared" si="0"/>
        <v>-49800</v>
      </c>
      <c r="G18" s="81">
        <v>50000</v>
      </c>
      <c r="H18" s="68"/>
      <c r="L18" s="181">
        <v>867274.47</v>
      </c>
    </row>
    <row r="19" spans="1:13" ht="15.5" x14ac:dyDescent="0.35">
      <c r="A19" s="49">
        <v>417</v>
      </c>
      <c r="B19" s="3" t="s">
        <v>18</v>
      </c>
      <c r="C19" s="81">
        <v>1577</v>
      </c>
      <c r="D19" s="81">
        <v>10000</v>
      </c>
      <c r="E19" s="81">
        <f t="shared" si="0"/>
        <v>-8423</v>
      </c>
      <c r="G19" s="81">
        <v>5000</v>
      </c>
      <c r="H19" s="68"/>
      <c r="J19" s="2" t="s">
        <v>262</v>
      </c>
    </row>
    <row r="20" spans="1:13" ht="15.5" x14ac:dyDescent="0.35">
      <c r="A20" s="49">
        <v>418</v>
      </c>
      <c r="B20" s="3" t="s">
        <v>19</v>
      </c>
      <c r="C20" s="81">
        <v>5021</v>
      </c>
      <c r="D20" s="81">
        <v>40000</v>
      </c>
      <c r="E20" s="81">
        <f t="shared" si="0"/>
        <v>-34979</v>
      </c>
      <c r="G20" s="81">
        <v>40000</v>
      </c>
      <c r="H20" s="68"/>
      <c r="J20" s="2" t="s">
        <v>263</v>
      </c>
      <c r="K20" s="184" t="s">
        <v>223</v>
      </c>
    </row>
    <row r="21" spans="1:13" ht="15.5" x14ac:dyDescent="0.35">
      <c r="A21" s="49">
        <v>430</v>
      </c>
      <c r="B21" s="3" t="s">
        <v>130</v>
      </c>
      <c r="C21" s="81"/>
      <c r="D21" s="81">
        <v>5000</v>
      </c>
      <c r="E21" s="81">
        <f t="shared" si="0"/>
        <v>-5000</v>
      </c>
      <c r="G21" s="81">
        <v>5000</v>
      </c>
      <c r="H21" s="68"/>
      <c r="K21" s="184" t="s">
        <v>224</v>
      </c>
      <c r="L21" s="181">
        <v>-124510</v>
      </c>
    </row>
    <row r="22" spans="1:13" ht="15.5" x14ac:dyDescent="0.35">
      <c r="A22" s="49">
        <v>450</v>
      </c>
      <c r="B22" s="3" t="s">
        <v>80</v>
      </c>
      <c r="C22" s="81">
        <v>2938</v>
      </c>
      <c r="D22" s="81">
        <v>40000</v>
      </c>
      <c r="E22" s="81">
        <f t="shared" si="0"/>
        <v>-37062</v>
      </c>
      <c r="G22" s="81">
        <v>40000</v>
      </c>
      <c r="H22" s="68"/>
      <c r="K22" s="184" t="s">
        <v>225</v>
      </c>
      <c r="L22" s="181">
        <v>-1577</v>
      </c>
    </row>
    <row r="23" spans="1:13" ht="15.5" x14ac:dyDescent="0.35">
      <c r="A23" s="51"/>
      <c r="B23" s="5" t="s">
        <v>11</v>
      </c>
      <c r="C23" s="89">
        <f>SUM(C18:C22)</f>
        <v>9736</v>
      </c>
      <c r="D23" s="89">
        <f>SUM(D18:D22)</f>
        <v>145000</v>
      </c>
      <c r="E23" s="89">
        <f t="shared" si="0"/>
        <v>-135264</v>
      </c>
      <c r="G23" s="89">
        <f>SUM(G18:G22)</f>
        <v>140000</v>
      </c>
      <c r="H23" s="68"/>
      <c r="K23" s="184" t="s">
        <v>226</v>
      </c>
      <c r="L23" s="181">
        <v>-14772.1</v>
      </c>
    </row>
    <row r="24" spans="1:13" ht="15.5" x14ac:dyDescent="0.35">
      <c r="A24" s="49"/>
      <c r="B24" s="4" t="s">
        <v>12</v>
      </c>
      <c r="C24" s="81"/>
      <c r="D24" s="81"/>
      <c r="E24" s="81">
        <f t="shared" si="0"/>
        <v>0</v>
      </c>
      <c r="G24" s="81"/>
      <c r="H24" s="68"/>
      <c r="K24" s="184" t="s">
        <v>227</v>
      </c>
      <c r="L24" s="181">
        <v>-21574.01</v>
      </c>
    </row>
    <row r="25" spans="1:13" ht="15.5" x14ac:dyDescent="0.35">
      <c r="A25" s="49">
        <v>511</v>
      </c>
      <c r="B25" s="3" t="s">
        <v>13</v>
      </c>
      <c r="C25" s="81">
        <v>1459</v>
      </c>
      <c r="D25" s="81">
        <v>5000</v>
      </c>
      <c r="E25" s="81">
        <f t="shared" si="0"/>
        <v>-3541</v>
      </c>
      <c r="G25" s="81">
        <v>5000</v>
      </c>
      <c r="H25" s="68"/>
      <c r="K25" s="184" t="s">
        <v>228</v>
      </c>
      <c r="L25" s="181">
        <v>-2862.7</v>
      </c>
    </row>
    <row r="26" spans="1:13" ht="15.5" x14ac:dyDescent="0.35">
      <c r="A26" s="49">
        <v>520</v>
      </c>
      <c r="B26" s="3" t="s">
        <v>52</v>
      </c>
      <c r="C26" s="81">
        <f>42798+2348+4406+4107+357+1141-2</f>
        <v>55155</v>
      </c>
      <c r="D26" s="81">
        <v>40000</v>
      </c>
      <c r="E26" s="81">
        <f t="shared" si="0"/>
        <v>15155</v>
      </c>
      <c r="G26" s="81">
        <v>50000</v>
      </c>
      <c r="H26" s="68"/>
      <c r="J26" s="2" t="s">
        <v>255</v>
      </c>
      <c r="K26" s="184" t="s">
        <v>229</v>
      </c>
      <c r="L26" s="181">
        <v>-4500</v>
      </c>
    </row>
    <row r="27" spans="1:13" ht="15.5" x14ac:dyDescent="0.35">
      <c r="A27" s="49">
        <v>540</v>
      </c>
      <c r="B27" s="3" t="s">
        <v>53</v>
      </c>
      <c r="C27" s="81">
        <v>7830</v>
      </c>
      <c r="D27" s="81">
        <v>30000</v>
      </c>
      <c r="E27" s="81">
        <f t="shared" si="0"/>
        <v>-22170</v>
      </c>
      <c r="G27" s="81">
        <v>20000</v>
      </c>
      <c r="H27" s="68"/>
      <c r="J27" s="2" t="s">
        <v>197</v>
      </c>
      <c r="K27" s="184" t="s">
        <v>230</v>
      </c>
      <c r="L27" s="181">
        <v>-359.2</v>
      </c>
    </row>
    <row r="28" spans="1:13" ht="15.5" x14ac:dyDescent="0.35">
      <c r="A28" s="49">
        <v>550</v>
      </c>
      <c r="B28" s="3" t="s">
        <v>54</v>
      </c>
      <c r="C28" s="81">
        <v>3323</v>
      </c>
      <c r="D28" s="81">
        <v>5000</v>
      </c>
      <c r="E28" s="81">
        <f t="shared" si="0"/>
        <v>-1677</v>
      </c>
      <c r="G28" s="81">
        <v>5000</v>
      </c>
      <c r="H28" s="70"/>
      <c r="K28" s="184" t="s">
        <v>231</v>
      </c>
      <c r="L28" s="181">
        <v>-436.73</v>
      </c>
    </row>
    <row r="29" spans="1:13" ht="15.5" x14ac:dyDescent="0.35">
      <c r="A29" s="51"/>
      <c r="B29" s="5" t="s">
        <v>55</v>
      </c>
      <c r="C29" s="89">
        <f>SUM(C25:C28)</f>
        <v>67767</v>
      </c>
      <c r="D29" s="89">
        <f>SUM(D25:D28)</f>
        <v>80000</v>
      </c>
      <c r="E29" s="89">
        <f t="shared" si="0"/>
        <v>-12233</v>
      </c>
      <c r="G29" s="89">
        <f>SUM(G25:G28)</f>
        <v>80000</v>
      </c>
      <c r="H29" s="68"/>
      <c r="K29" s="184" t="s">
        <v>232</v>
      </c>
      <c r="L29" s="181">
        <v>-42797.599999999999</v>
      </c>
      <c r="M29" s="186" t="s">
        <v>256</v>
      </c>
    </row>
    <row r="30" spans="1:13" ht="15.5" x14ac:dyDescent="0.35">
      <c r="A30" s="49"/>
      <c r="B30" s="4" t="s">
        <v>56</v>
      </c>
      <c r="C30" s="81"/>
      <c r="D30" s="81"/>
      <c r="E30" s="81">
        <f t="shared" si="0"/>
        <v>0</v>
      </c>
      <c r="G30" s="81"/>
      <c r="H30" s="68"/>
      <c r="K30" s="184" t="s">
        <v>233</v>
      </c>
      <c r="L30" s="181">
        <v>-2347.5</v>
      </c>
      <c r="M30" s="186" t="s">
        <v>256</v>
      </c>
    </row>
    <row r="31" spans="1:13" ht="15.5" x14ac:dyDescent="0.35">
      <c r="A31" s="49">
        <v>610</v>
      </c>
      <c r="B31" s="3" t="s">
        <v>57</v>
      </c>
      <c r="C31" s="81">
        <v>14772</v>
      </c>
      <c r="D31" s="81">
        <v>50000</v>
      </c>
      <c r="E31" s="81">
        <f t="shared" si="0"/>
        <v>-35228</v>
      </c>
      <c r="G31" s="81">
        <v>50000</v>
      </c>
      <c r="H31" s="70"/>
      <c r="I31" s="2" t="s">
        <v>190</v>
      </c>
      <c r="K31" s="184" t="s">
        <v>234</v>
      </c>
      <c r="L31" s="181">
        <v>-4406.25</v>
      </c>
      <c r="M31" s="186" t="s">
        <v>256</v>
      </c>
    </row>
    <row r="32" spans="1:13" ht="15.5" x14ac:dyDescent="0.35">
      <c r="A32" s="49">
        <v>620</v>
      </c>
      <c r="B32" s="3" t="s">
        <v>58</v>
      </c>
      <c r="C32" s="81"/>
      <c r="D32" s="81"/>
      <c r="E32" s="81">
        <f t="shared" si="0"/>
        <v>0</v>
      </c>
      <c r="G32" s="81"/>
      <c r="H32" s="68"/>
      <c r="K32" s="184" t="s">
        <v>235</v>
      </c>
      <c r="L32" s="181">
        <v>-1458.9</v>
      </c>
      <c r="M32" s="186"/>
    </row>
    <row r="33" spans="1:13" ht="15.5" x14ac:dyDescent="0.35">
      <c r="A33" s="49">
        <v>621</v>
      </c>
      <c r="B33" s="3" t="s">
        <v>14</v>
      </c>
      <c r="C33" s="81">
        <v>124510</v>
      </c>
      <c r="D33" s="81">
        <v>115000</v>
      </c>
      <c r="E33" s="81">
        <f t="shared" si="0"/>
        <v>9510</v>
      </c>
      <c r="G33" s="81">
        <v>125000</v>
      </c>
      <c r="H33" s="68"/>
      <c r="K33" s="184" t="s">
        <v>236</v>
      </c>
      <c r="L33" s="181">
        <v>-5021.08</v>
      </c>
    </row>
    <row r="34" spans="1:13" ht="15.5" x14ac:dyDescent="0.35">
      <c r="A34" s="49">
        <v>650</v>
      </c>
      <c r="B34" s="3" t="s">
        <v>170</v>
      </c>
      <c r="C34" s="81">
        <f>21574+2863</f>
        <v>24437</v>
      </c>
      <c r="D34" s="81">
        <v>40000</v>
      </c>
      <c r="E34" s="81">
        <f t="shared" si="0"/>
        <v>-15563</v>
      </c>
      <c r="G34" s="81">
        <v>40000</v>
      </c>
      <c r="H34" s="68"/>
      <c r="J34" s="2" t="s">
        <v>254</v>
      </c>
      <c r="K34" s="184" t="s">
        <v>237</v>
      </c>
      <c r="L34" s="181">
        <v>-390</v>
      </c>
    </row>
    <row r="35" spans="1:13" ht="15.5" x14ac:dyDescent="0.35">
      <c r="A35" s="49">
        <v>660</v>
      </c>
      <c r="B35" s="3" t="s">
        <v>59</v>
      </c>
      <c r="C35" s="81">
        <v>4500</v>
      </c>
      <c r="D35" s="81">
        <v>40000</v>
      </c>
      <c r="E35" s="81">
        <f t="shared" si="0"/>
        <v>-35500</v>
      </c>
      <c r="G35" s="81">
        <v>20000</v>
      </c>
      <c r="H35" s="68"/>
      <c r="J35" s="2" t="s">
        <v>264</v>
      </c>
      <c r="K35" s="184" t="s">
        <v>238</v>
      </c>
      <c r="L35" s="181">
        <v>-10000</v>
      </c>
    </row>
    <row r="36" spans="1:13" ht="15.5" x14ac:dyDescent="0.35">
      <c r="A36" s="49">
        <v>670</v>
      </c>
      <c r="B36" s="3" t="s">
        <v>0</v>
      </c>
      <c r="C36" s="81">
        <f>359+437</f>
        <v>796</v>
      </c>
      <c r="D36" s="81">
        <v>30000</v>
      </c>
      <c r="E36" s="81">
        <f t="shared" si="0"/>
        <v>-29204</v>
      </c>
      <c r="G36" s="81">
        <v>20000</v>
      </c>
      <c r="K36" s="184" t="s">
        <v>239</v>
      </c>
      <c r="L36" s="181">
        <v>-4106.8599999999997</v>
      </c>
      <c r="M36" s="186" t="s">
        <v>256</v>
      </c>
    </row>
    <row r="37" spans="1:13" ht="15.5" x14ac:dyDescent="0.35">
      <c r="A37" s="49">
        <v>672</v>
      </c>
      <c r="B37" s="3" t="s">
        <v>182</v>
      </c>
      <c r="C37" s="81"/>
      <c r="D37" s="81">
        <v>20000</v>
      </c>
      <c r="E37" s="81">
        <f t="shared" si="0"/>
        <v>-20000</v>
      </c>
      <c r="G37" s="81">
        <v>20000</v>
      </c>
      <c r="I37" s="2" t="s">
        <v>194</v>
      </c>
      <c r="K37" s="184" t="s">
        <v>240</v>
      </c>
      <c r="L37" s="181">
        <v>-357</v>
      </c>
      <c r="M37" s="186" t="s">
        <v>256</v>
      </c>
    </row>
    <row r="38" spans="1:13" ht="15.5" x14ac:dyDescent="0.35">
      <c r="A38" s="49">
        <v>680</v>
      </c>
      <c r="B38" s="3" t="s">
        <v>1</v>
      </c>
      <c r="C38" s="81">
        <v>21710</v>
      </c>
      <c r="D38" s="81">
        <v>35000</v>
      </c>
      <c r="E38" s="81">
        <f t="shared" si="0"/>
        <v>-13290</v>
      </c>
      <c r="G38" s="81">
        <v>30000</v>
      </c>
      <c r="H38" s="70"/>
      <c r="K38" s="184" t="s">
        <v>241</v>
      </c>
      <c r="L38" s="181">
        <v>-7830</v>
      </c>
    </row>
    <row r="39" spans="1:13" ht="15.5" x14ac:dyDescent="0.35">
      <c r="A39" s="51" t="s">
        <v>116</v>
      </c>
      <c r="B39" s="5" t="s">
        <v>2</v>
      </c>
      <c r="C39" s="89">
        <f>SUM(C31:C38)</f>
        <v>190725</v>
      </c>
      <c r="D39" s="89">
        <f>SUM(D31:D38)</f>
        <v>330000</v>
      </c>
      <c r="E39" s="89">
        <f t="shared" si="0"/>
        <v>-139275</v>
      </c>
      <c r="G39" s="89">
        <f>SUM(G31:G38)</f>
        <v>305000</v>
      </c>
      <c r="K39" s="184" t="s">
        <v>242</v>
      </c>
      <c r="L39" s="181">
        <v>-3323</v>
      </c>
    </row>
    <row r="40" spans="1:13" ht="15.5" x14ac:dyDescent="0.35">
      <c r="A40" s="49"/>
      <c r="B40" s="6" t="s">
        <v>3</v>
      </c>
      <c r="C40" s="81"/>
      <c r="D40" s="81"/>
      <c r="E40" s="81">
        <f t="shared" si="0"/>
        <v>0</v>
      </c>
      <c r="G40" s="81"/>
      <c r="K40" s="184" t="s">
        <v>243</v>
      </c>
      <c r="L40" s="181">
        <v>-200</v>
      </c>
    </row>
    <row r="41" spans="1:13" ht="15.5" x14ac:dyDescent="0.35">
      <c r="A41" s="49"/>
      <c r="B41" s="6" t="s">
        <v>4</v>
      </c>
      <c r="C41" s="81"/>
      <c r="D41" s="81"/>
      <c r="E41" s="81">
        <f t="shared" si="0"/>
        <v>0</v>
      </c>
      <c r="G41" s="81"/>
      <c r="K41" s="184" t="s">
        <v>244</v>
      </c>
      <c r="L41" s="181">
        <v>-298500</v>
      </c>
    </row>
    <row r="42" spans="1:13" ht="15.5" x14ac:dyDescent="0.35">
      <c r="A42" s="49">
        <v>754</v>
      </c>
      <c r="B42" s="3" t="s">
        <v>102</v>
      </c>
      <c r="C42" s="81">
        <v>390</v>
      </c>
      <c r="D42" s="81">
        <v>15000</v>
      </c>
      <c r="E42" s="81">
        <f t="shared" si="0"/>
        <v>-14610</v>
      </c>
      <c r="G42" s="81">
        <v>15000</v>
      </c>
      <c r="K42" s="184" t="s">
        <v>245</v>
      </c>
      <c r="L42" s="181">
        <v>-21710</v>
      </c>
    </row>
    <row r="43" spans="1:13" ht="15.5" x14ac:dyDescent="0.35">
      <c r="A43" s="49">
        <v>761</v>
      </c>
      <c r="B43" s="3" t="s">
        <v>15</v>
      </c>
      <c r="C43" s="81">
        <v>10000</v>
      </c>
      <c r="D43" s="81">
        <v>10000</v>
      </c>
      <c r="E43" s="81">
        <f t="shared" si="0"/>
        <v>0</v>
      </c>
      <c r="G43" s="81">
        <v>10000</v>
      </c>
      <c r="J43" s="2" t="s">
        <v>265</v>
      </c>
      <c r="K43" s="184" t="s">
        <v>246</v>
      </c>
      <c r="L43" s="181">
        <v>-2937.5</v>
      </c>
    </row>
    <row r="44" spans="1:13" ht="15.5" x14ac:dyDescent="0.35">
      <c r="A44" s="49">
        <v>781</v>
      </c>
      <c r="B44" s="3" t="s">
        <v>269</v>
      </c>
      <c r="C44" s="100">
        <v>298500</v>
      </c>
      <c r="D44" s="100">
        <f>Fotball!C7+Klatre!C8+Langrenn!C9+Hopp!C9+Turn!C9+Håndball!C10</f>
        <v>298500</v>
      </c>
      <c r="E44" s="100">
        <f t="shared" si="0"/>
        <v>0</v>
      </c>
      <c r="G44" s="100">
        <f>Fotball!F7+Klatre!F8+Langrenn!F9+Hopp!F9+Turn!F9+Håndball!F10</f>
        <v>225000</v>
      </c>
      <c r="I44" s="2" t="s">
        <v>195</v>
      </c>
      <c r="K44" s="184" t="s">
        <v>247</v>
      </c>
      <c r="L44" s="181">
        <v>-1140.8599999999999</v>
      </c>
      <c r="M44" s="2" t="s">
        <v>256</v>
      </c>
    </row>
    <row r="45" spans="1:13" ht="15.5" x14ac:dyDescent="0.35">
      <c r="A45" s="49">
        <v>782</v>
      </c>
      <c r="B45" s="3" t="s">
        <v>16</v>
      </c>
      <c r="C45" s="81"/>
      <c r="D45" s="81"/>
      <c r="E45" s="81">
        <f t="shared" si="0"/>
        <v>0</v>
      </c>
      <c r="G45" s="81"/>
      <c r="L45" s="181">
        <v>-577118.29</v>
      </c>
    </row>
    <row r="46" spans="1:13" ht="15.5" x14ac:dyDescent="0.35">
      <c r="A46" s="51"/>
      <c r="B46" s="5" t="s">
        <v>103</v>
      </c>
      <c r="C46" s="89">
        <f>SUM(C42:C45)</f>
        <v>308890</v>
      </c>
      <c r="D46" s="89">
        <f>SUM(D42:D45)</f>
        <v>323500</v>
      </c>
      <c r="E46" s="89">
        <f t="shared" si="0"/>
        <v>-14610</v>
      </c>
      <c r="G46" s="89">
        <f>SUM(G42:G45)</f>
        <v>250000</v>
      </c>
      <c r="J46" s="26"/>
    </row>
    <row r="47" spans="1:13" ht="15.5" x14ac:dyDescent="0.35">
      <c r="A47" s="51"/>
      <c r="B47" s="35" t="s">
        <v>104</v>
      </c>
      <c r="C47" s="89">
        <f>C23+C29+C39+C46</f>
        <v>577118</v>
      </c>
      <c r="D47" s="89">
        <f>D23+D29+D39+D46</f>
        <v>878500</v>
      </c>
      <c r="E47" s="89">
        <f t="shared" si="0"/>
        <v>-301382</v>
      </c>
      <c r="G47" s="89">
        <f>G23+G29+G39+G46</f>
        <v>775000</v>
      </c>
      <c r="J47" s="183"/>
      <c r="K47" s="184" t="s">
        <v>248</v>
      </c>
      <c r="L47" s="181">
        <v>290156.18</v>
      </c>
    </row>
    <row r="48" spans="1:13" ht="15.5" x14ac:dyDescent="0.35">
      <c r="A48" s="51"/>
      <c r="B48" s="7" t="s">
        <v>105</v>
      </c>
      <c r="C48" s="90">
        <f>C16-C47</f>
        <v>290156.46999999997</v>
      </c>
      <c r="D48" s="90">
        <f>D16-D47</f>
        <v>6500</v>
      </c>
      <c r="E48" s="90">
        <f t="shared" si="0"/>
        <v>283656.46999999997</v>
      </c>
      <c r="G48" s="90">
        <f>G16-G47</f>
        <v>175000</v>
      </c>
    </row>
    <row r="49" spans="1:12" ht="15.5" x14ac:dyDescent="0.35">
      <c r="A49" s="49"/>
      <c r="B49" s="8" t="s">
        <v>106</v>
      </c>
      <c r="C49" s="91"/>
      <c r="D49" s="91"/>
      <c r="E49" s="91">
        <f t="shared" si="0"/>
        <v>0</v>
      </c>
      <c r="G49" s="91"/>
      <c r="K49" s="184" t="s">
        <v>249</v>
      </c>
    </row>
    <row r="50" spans="1:12" ht="15.5" x14ac:dyDescent="0.35">
      <c r="A50" s="49">
        <v>801</v>
      </c>
      <c r="B50" s="9" t="s">
        <v>107</v>
      </c>
      <c r="C50" s="91">
        <v>7695</v>
      </c>
      <c r="D50" s="91">
        <v>15000</v>
      </c>
      <c r="E50" s="91">
        <f t="shared" si="0"/>
        <v>-7305</v>
      </c>
      <c r="G50" s="91">
        <v>15000</v>
      </c>
      <c r="K50" s="184" t="s">
        <v>250</v>
      </c>
      <c r="L50" s="181">
        <v>7695.08</v>
      </c>
    </row>
    <row r="51" spans="1:12" ht="15.5" x14ac:dyDescent="0.35">
      <c r="A51" s="49">
        <v>802</v>
      </c>
      <c r="B51" s="9" t="s">
        <v>108</v>
      </c>
      <c r="C51" s="91"/>
      <c r="D51" s="91">
        <v>0</v>
      </c>
      <c r="E51" s="91">
        <f t="shared" si="0"/>
        <v>0</v>
      </c>
      <c r="G51" s="91">
        <v>0</v>
      </c>
    </row>
    <row r="52" spans="1:12" ht="15.5" x14ac:dyDescent="0.35">
      <c r="A52" s="51"/>
      <c r="B52" s="7" t="s">
        <v>69</v>
      </c>
      <c r="C52" s="90">
        <f>C50-C51</f>
        <v>7695</v>
      </c>
      <c r="D52" s="90">
        <f>D50-D51</f>
        <v>15000</v>
      </c>
      <c r="E52" s="90">
        <f t="shared" si="0"/>
        <v>-7305</v>
      </c>
      <c r="G52" s="90">
        <f>G50-G51</f>
        <v>15000</v>
      </c>
      <c r="K52" s="184" t="s">
        <v>251</v>
      </c>
      <c r="L52" s="181">
        <v>297851.26</v>
      </c>
    </row>
    <row r="53" spans="1:12" ht="15.5" x14ac:dyDescent="0.35">
      <c r="A53" s="52">
        <v>890</v>
      </c>
      <c r="B53" s="1" t="s">
        <v>115</v>
      </c>
      <c r="C53" s="87">
        <f>C48+C52</f>
        <v>297851.46999999997</v>
      </c>
      <c r="D53" s="87">
        <f>D48+D52</f>
        <v>21500</v>
      </c>
      <c r="E53" s="87">
        <f t="shared" si="0"/>
        <v>276351.46999999997</v>
      </c>
      <c r="G53" s="87">
        <f>G48+G52</f>
        <v>190000</v>
      </c>
    </row>
    <row r="54" spans="1:12" x14ac:dyDescent="0.3">
      <c r="K54" s="184" t="s">
        <v>252</v>
      </c>
      <c r="L54" s="181">
        <v>297851.26</v>
      </c>
    </row>
    <row r="56" spans="1:12" x14ac:dyDescent="0.3">
      <c r="K56" s="184" t="s">
        <v>253</v>
      </c>
      <c r="L56" s="181">
        <v>297851.26</v>
      </c>
    </row>
  </sheetData>
  <phoneticPr fontId="3" type="noConversion"/>
  <pageMargins left="0.75" right="0.75" top="1" bottom="1" header="0.5" footer="0.5"/>
  <pageSetup paperSize="9" scale="66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H46"/>
  <sheetViews>
    <sheetView zoomScale="90" zoomScaleNormal="90" workbookViewId="0">
      <selection activeCell="F7" sqref="F7"/>
    </sheetView>
  </sheetViews>
  <sheetFormatPr baseColWidth="10" defaultColWidth="7.84375" defaultRowHeight="13" x14ac:dyDescent="0.3"/>
  <cols>
    <col min="1" max="1" width="5.15234375" style="53" customWidth="1"/>
    <col min="2" max="2" width="49.4609375" style="32" customWidth="1"/>
    <col min="3" max="4" width="15.15234375" style="157" customWidth="1"/>
    <col min="5" max="5" width="4.4609375" style="32" customWidth="1"/>
    <col min="6" max="6" width="15.15234375" style="157" customWidth="1"/>
    <col min="7" max="7" width="7.84375" style="32"/>
    <col min="8" max="8" width="7.84375" style="186"/>
    <col min="9" max="16384" width="7.84375" style="32"/>
  </cols>
  <sheetData>
    <row r="1" spans="1:8" s="63" customFormat="1" ht="20.5" x14ac:dyDescent="0.45">
      <c r="A1" s="199"/>
      <c r="B1" s="200" t="s">
        <v>200</v>
      </c>
      <c r="C1" s="143"/>
      <c r="D1" s="143"/>
      <c r="F1" s="143"/>
      <c r="H1" s="62"/>
    </row>
    <row r="2" spans="1:8" ht="15.5" x14ac:dyDescent="0.35">
      <c r="A2" s="194" t="s">
        <v>116</v>
      </c>
      <c r="B2" s="191" t="s">
        <v>112</v>
      </c>
      <c r="C2" s="145" t="str">
        <f>[1]Hovedstyret!C3</f>
        <v>Regnskap 2020</v>
      </c>
      <c r="D2" s="145" t="s">
        <v>181</v>
      </c>
      <c r="F2" s="145" t="s">
        <v>198</v>
      </c>
    </row>
    <row r="3" spans="1:8" ht="15.5" x14ac:dyDescent="0.35">
      <c r="A3" s="195"/>
      <c r="B3" s="188" t="s">
        <v>118</v>
      </c>
      <c r="C3" s="163"/>
      <c r="D3" s="163"/>
      <c r="F3" s="163"/>
    </row>
    <row r="4" spans="1:8" ht="15.5" x14ac:dyDescent="0.35">
      <c r="A4" s="195">
        <v>301</v>
      </c>
      <c r="B4" s="187" t="s">
        <v>88</v>
      </c>
      <c r="C4" s="163">
        <v>40260</v>
      </c>
      <c r="D4" s="163">
        <v>75000</v>
      </c>
      <c r="F4" s="163">
        <v>75000</v>
      </c>
    </row>
    <row r="5" spans="1:8" ht="15.5" x14ac:dyDescent="0.35">
      <c r="A5" s="195">
        <v>363</v>
      </c>
      <c r="B5" s="187" t="s">
        <v>65</v>
      </c>
      <c r="C5" s="163">
        <v>30000</v>
      </c>
      <c r="D5" s="163">
        <v>40000</v>
      </c>
      <c r="F5" s="163">
        <v>40000</v>
      </c>
    </row>
    <row r="6" spans="1:8" ht="15.5" x14ac:dyDescent="0.35">
      <c r="A6" s="195">
        <v>375</v>
      </c>
      <c r="B6" s="187" t="s">
        <v>267</v>
      </c>
      <c r="C6" s="163">
        <v>53500</v>
      </c>
      <c r="D6" s="163">
        <v>54000</v>
      </c>
      <c r="F6" s="163">
        <v>54000</v>
      </c>
    </row>
    <row r="7" spans="1:8" ht="15.5" x14ac:dyDescent="0.35">
      <c r="A7" s="195">
        <v>381</v>
      </c>
      <c r="B7" s="187" t="s">
        <v>77</v>
      </c>
      <c r="C7" s="163">
        <v>50000</v>
      </c>
      <c r="D7" s="163">
        <v>50000</v>
      </c>
      <c r="F7" s="211"/>
      <c r="H7" s="212" t="s">
        <v>273</v>
      </c>
    </row>
    <row r="8" spans="1:8" ht="15.5" x14ac:dyDescent="0.35">
      <c r="A8" s="195">
        <v>395</v>
      </c>
      <c r="B8" s="187" t="s">
        <v>97</v>
      </c>
      <c r="C8" s="163">
        <v>5592</v>
      </c>
      <c r="D8" s="163"/>
      <c r="F8" s="163"/>
    </row>
    <row r="9" spans="1:8" ht="15.5" x14ac:dyDescent="0.35">
      <c r="A9" s="196"/>
      <c r="B9" s="189" t="s">
        <v>98</v>
      </c>
      <c r="C9" s="168">
        <f>SUM(C4:C8)</f>
        <v>179352</v>
      </c>
      <c r="D9" s="168">
        <f>SUM(D4:D8)</f>
        <v>219000</v>
      </c>
      <c r="F9" s="168">
        <f>SUM(F4:F8)</f>
        <v>169000</v>
      </c>
    </row>
    <row r="10" spans="1:8" ht="15.5" x14ac:dyDescent="0.35">
      <c r="A10" s="195"/>
      <c r="B10" s="188" t="s">
        <v>99</v>
      </c>
      <c r="C10" s="163"/>
      <c r="D10" s="163"/>
      <c r="F10" s="163"/>
    </row>
    <row r="11" spans="1:8" ht="15.5" x14ac:dyDescent="0.35">
      <c r="A11" s="195">
        <v>402</v>
      </c>
      <c r="B11" s="187" t="s">
        <v>31</v>
      </c>
      <c r="C11" s="163"/>
      <c r="D11" s="163">
        <v>17000</v>
      </c>
      <c r="F11" s="163">
        <v>17000</v>
      </c>
    </row>
    <row r="12" spans="1:8" ht="15.5" x14ac:dyDescent="0.35">
      <c r="A12" s="195">
        <v>415</v>
      </c>
      <c r="B12" s="187" t="s">
        <v>67</v>
      </c>
      <c r="C12" s="163">
        <v>2200</v>
      </c>
      <c r="D12" s="163">
        <v>10000</v>
      </c>
      <c r="F12" s="163">
        <v>10000</v>
      </c>
    </row>
    <row r="13" spans="1:8" ht="15.5" x14ac:dyDescent="0.35">
      <c r="A13" s="195">
        <v>416</v>
      </c>
      <c r="B13" s="187" t="s">
        <v>17</v>
      </c>
      <c r="C13" s="163"/>
      <c r="D13" s="163">
        <v>5000</v>
      </c>
      <c r="F13" s="163">
        <v>5000</v>
      </c>
    </row>
    <row r="14" spans="1:8" ht="15.5" x14ac:dyDescent="0.35">
      <c r="A14" s="195">
        <v>422</v>
      </c>
      <c r="B14" s="187" t="s">
        <v>268</v>
      </c>
      <c r="C14" s="163">
        <v>-23780.41</v>
      </c>
      <c r="D14" s="163">
        <v>50000</v>
      </c>
      <c r="F14" s="163">
        <v>50000</v>
      </c>
    </row>
    <row r="15" spans="1:8" ht="15.5" x14ac:dyDescent="0.35">
      <c r="A15" s="195">
        <v>424</v>
      </c>
      <c r="B15" s="187" t="s">
        <v>9</v>
      </c>
      <c r="C15" s="163">
        <v>7354.01</v>
      </c>
      <c r="D15" s="163">
        <v>7000</v>
      </c>
      <c r="F15" s="163">
        <v>7000</v>
      </c>
    </row>
    <row r="16" spans="1:8" ht="15.5" x14ac:dyDescent="0.35">
      <c r="A16" s="195">
        <v>425</v>
      </c>
      <c r="B16" s="187" t="s">
        <v>20</v>
      </c>
      <c r="C16" s="163">
        <v>15515.6</v>
      </c>
      <c r="D16" s="163">
        <v>50000</v>
      </c>
      <c r="F16" s="163">
        <v>50000</v>
      </c>
    </row>
    <row r="17" spans="1:6" ht="15.5" x14ac:dyDescent="0.35">
      <c r="A17" s="195">
        <v>426</v>
      </c>
      <c r="B17" s="187" t="s">
        <v>8</v>
      </c>
      <c r="C17" s="163">
        <v>6600.96</v>
      </c>
      <c r="D17" s="163">
        <v>5000</v>
      </c>
      <c r="F17" s="163">
        <v>5000</v>
      </c>
    </row>
    <row r="18" spans="1:6" ht="15.5" x14ac:dyDescent="0.35">
      <c r="A18" s="195">
        <v>430</v>
      </c>
      <c r="B18" s="187" t="s">
        <v>131</v>
      </c>
      <c r="C18" s="163"/>
      <c r="D18" s="163">
        <v>10000</v>
      </c>
      <c r="F18" s="163">
        <v>10000</v>
      </c>
    </row>
    <row r="19" spans="1:6" ht="15.5" x14ac:dyDescent="0.35">
      <c r="A19" s="195">
        <v>470</v>
      </c>
      <c r="B19" s="187" t="s">
        <v>100</v>
      </c>
      <c r="C19" s="163">
        <v>8219.34</v>
      </c>
      <c r="D19" s="163">
        <v>15000</v>
      </c>
      <c r="F19" s="163">
        <v>15000</v>
      </c>
    </row>
    <row r="20" spans="1:6" ht="15.5" x14ac:dyDescent="0.35">
      <c r="A20" s="196"/>
      <c r="B20" s="189" t="s">
        <v>11</v>
      </c>
      <c r="C20" s="168">
        <f>SUM(C11:C19)</f>
        <v>16109.5</v>
      </c>
      <c r="D20" s="168">
        <f>SUM(D11:D19)</f>
        <v>169000</v>
      </c>
      <c r="F20" s="168">
        <f>SUM(F11:F19)</f>
        <v>169000</v>
      </c>
    </row>
    <row r="21" spans="1:6" ht="15.5" x14ac:dyDescent="0.35">
      <c r="A21" s="195"/>
      <c r="B21" s="188" t="s">
        <v>12</v>
      </c>
      <c r="C21" s="163"/>
      <c r="D21" s="163"/>
      <c r="F21" s="163"/>
    </row>
    <row r="22" spans="1:6" ht="15.5" x14ac:dyDescent="0.35">
      <c r="A22" s="195">
        <v>511</v>
      </c>
      <c r="B22" s="187" t="s">
        <v>26</v>
      </c>
      <c r="C22" s="163">
        <v>23947.74</v>
      </c>
      <c r="D22" s="163">
        <v>30000</v>
      </c>
      <c r="F22" s="163">
        <v>30000</v>
      </c>
    </row>
    <row r="23" spans="1:6" ht="15.5" x14ac:dyDescent="0.35">
      <c r="A23" s="195">
        <v>520</v>
      </c>
      <c r="B23" s="187" t="s">
        <v>76</v>
      </c>
      <c r="C23" s="163">
        <f>3917.61+53.65+100+0.4</f>
        <v>4071.6600000000003</v>
      </c>
      <c r="D23" s="163">
        <v>6000</v>
      </c>
      <c r="F23" s="163">
        <v>6000</v>
      </c>
    </row>
    <row r="24" spans="1:6" ht="15.5" x14ac:dyDescent="0.35">
      <c r="A24" s="195">
        <v>530</v>
      </c>
      <c r="B24" s="187" t="s">
        <v>134</v>
      </c>
      <c r="C24" s="163"/>
      <c r="D24" s="163">
        <v>2000</v>
      </c>
      <c r="F24" s="163">
        <v>2000</v>
      </c>
    </row>
    <row r="25" spans="1:6" ht="15.5" x14ac:dyDescent="0.35">
      <c r="A25" s="195">
        <v>550</v>
      </c>
      <c r="B25" s="187" t="s">
        <v>54</v>
      </c>
      <c r="C25" s="163"/>
      <c r="D25" s="163">
        <v>3000</v>
      </c>
      <c r="F25" s="163">
        <v>3000</v>
      </c>
    </row>
    <row r="26" spans="1:6" ht="15.5" x14ac:dyDescent="0.35">
      <c r="A26" s="197"/>
      <c r="B26" s="189" t="s">
        <v>55</v>
      </c>
      <c r="C26" s="168">
        <f>SUM(C22:C25)</f>
        <v>28019.4</v>
      </c>
      <c r="D26" s="168">
        <f>SUM(D22:D25)</f>
        <v>41000</v>
      </c>
      <c r="F26" s="168">
        <f>SUM(F22:F25)</f>
        <v>41000</v>
      </c>
    </row>
    <row r="27" spans="1:6" ht="15.5" x14ac:dyDescent="0.35">
      <c r="A27" s="195"/>
      <c r="B27" s="188" t="s">
        <v>75</v>
      </c>
      <c r="C27" s="163"/>
      <c r="D27" s="163"/>
      <c r="F27" s="163"/>
    </row>
    <row r="28" spans="1:6" ht="15.5" x14ac:dyDescent="0.35">
      <c r="A28" s="195">
        <v>660</v>
      </c>
      <c r="B28" s="187" t="s">
        <v>70</v>
      </c>
      <c r="C28" s="163">
        <v>20000</v>
      </c>
      <c r="D28" s="163">
        <v>4500</v>
      </c>
      <c r="F28" s="163">
        <v>4500</v>
      </c>
    </row>
    <row r="29" spans="1:6" ht="15.5" x14ac:dyDescent="0.35">
      <c r="A29" s="195">
        <v>662</v>
      </c>
      <c r="B29" s="187" t="s">
        <v>185</v>
      </c>
      <c r="C29" s="163">
        <v>2768.63</v>
      </c>
      <c r="D29" s="163"/>
      <c r="F29" s="163"/>
    </row>
    <row r="30" spans="1:6" ht="15.5" x14ac:dyDescent="0.35">
      <c r="A30" s="195">
        <v>680</v>
      </c>
      <c r="B30" s="187" t="s">
        <v>1</v>
      </c>
      <c r="C30" s="163">
        <v>1870</v>
      </c>
      <c r="D30" s="163"/>
      <c r="F30" s="163"/>
    </row>
    <row r="31" spans="1:6" ht="15.5" x14ac:dyDescent="0.35">
      <c r="A31" s="196"/>
      <c r="B31" s="189" t="s">
        <v>74</v>
      </c>
      <c r="C31" s="168">
        <f>SUM(C28:C30)</f>
        <v>24638.63</v>
      </c>
      <c r="D31" s="168">
        <f>SUM(D28:D30)</f>
        <v>4500</v>
      </c>
      <c r="F31" s="168">
        <f>SUM(F28:F30)</f>
        <v>4500</v>
      </c>
    </row>
    <row r="32" spans="1:6" ht="15.5" x14ac:dyDescent="0.35">
      <c r="A32" s="195"/>
      <c r="B32" s="188" t="s">
        <v>73</v>
      </c>
      <c r="C32" s="163"/>
      <c r="D32" s="163"/>
      <c r="F32" s="163"/>
    </row>
    <row r="33" spans="1:6" ht="15.5" x14ac:dyDescent="0.35">
      <c r="A33" s="195"/>
      <c r="B33" s="187" t="s">
        <v>4</v>
      </c>
      <c r="C33" s="163"/>
      <c r="D33" s="163"/>
      <c r="F33" s="163"/>
    </row>
    <row r="34" spans="1:6" ht="15.5" x14ac:dyDescent="0.35">
      <c r="A34" s="195">
        <v>720</v>
      </c>
      <c r="B34" s="187" t="s">
        <v>51</v>
      </c>
      <c r="C34" s="163">
        <v>10335</v>
      </c>
      <c r="D34" s="163">
        <v>30000</v>
      </c>
      <c r="F34" s="163">
        <v>30000</v>
      </c>
    </row>
    <row r="35" spans="1:6" ht="15.5" x14ac:dyDescent="0.35">
      <c r="A35" s="195">
        <v>763</v>
      </c>
      <c r="B35" s="187" t="s">
        <v>186</v>
      </c>
      <c r="C35" s="163"/>
      <c r="D35" s="163"/>
      <c r="F35" s="163"/>
    </row>
    <row r="36" spans="1:6" ht="15.5" x14ac:dyDescent="0.35">
      <c r="A36" s="197"/>
      <c r="B36" s="189" t="s">
        <v>81</v>
      </c>
      <c r="C36" s="168">
        <f>SUM(C33:C35)</f>
        <v>10335</v>
      </c>
      <c r="D36" s="168">
        <f>SUM(D33:D35)</f>
        <v>30000</v>
      </c>
      <c r="F36" s="168">
        <f>SUM(F33:F35)</f>
        <v>30000</v>
      </c>
    </row>
    <row r="37" spans="1:6" ht="15.5" x14ac:dyDescent="0.35">
      <c r="A37" s="196"/>
      <c r="B37" s="189" t="s">
        <v>104</v>
      </c>
      <c r="C37" s="168">
        <f>C20+C26+C31+C36</f>
        <v>79102.53</v>
      </c>
      <c r="D37" s="168">
        <f>D20+D26+D31+D36</f>
        <v>244500</v>
      </c>
      <c r="F37" s="168">
        <f>F20+F26+F31+F36</f>
        <v>244500</v>
      </c>
    </row>
    <row r="38" spans="1:6" ht="15.5" x14ac:dyDescent="0.35">
      <c r="A38" s="196"/>
      <c r="B38" s="189" t="s">
        <v>105</v>
      </c>
      <c r="C38" s="168">
        <f>C9-C37</f>
        <v>100249.47</v>
      </c>
      <c r="D38" s="168">
        <f>D9-D37</f>
        <v>-25500</v>
      </c>
      <c r="F38" s="168">
        <f>F9-F37</f>
        <v>-75500</v>
      </c>
    </row>
    <row r="39" spans="1:6" ht="15.5" x14ac:dyDescent="0.35">
      <c r="A39" s="195"/>
      <c r="B39" s="188" t="s">
        <v>106</v>
      </c>
      <c r="C39" s="163"/>
      <c r="D39" s="163"/>
      <c r="F39" s="163"/>
    </row>
    <row r="40" spans="1:6" ht="15.5" x14ac:dyDescent="0.35">
      <c r="A40" s="195">
        <v>801</v>
      </c>
      <c r="B40" s="187" t="s">
        <v>107</v>
      </c>
      <c r="C40" s="163">
        <v>24.13</v>
      </c>
      <c r="D40" s="163"/>
      <c r="F40" s="163"/>
    </row>
    <row r="41" spans="1:6" ht="15.5" x14ac:dyDescent="0.35">
      <c r="A41" s="195">
        <v>802</v>
      </c>
      <c r="B41" s="187" t="s">
        <v>108</v>
      </c>
      <c r="C41" s="163"/>
      <c r="D41" s="163"/>
      <c r="F41" s="163"/>
    </row>
    <row r="42" spans="1:6" ht="15.5" x14ac:dyDescent="0.35">
      <c r="A42" s="196"/>
      <c r="B42" s="189" t="s">
        <v>69</v>
      </c>
      <c r="C42" s="168">
        <f>C40-C41</f>
        <v>24.13</v>
      </c>
      <c r="D42" s="168">
        <f>D40-D41</f>
        <v>0</v>
      </c>
      <c r="F42" s="168">
        <f>F40-F41</f>
        <v>0</v>
      </c>
    </row>
    <row r="43" spans="1:6" ht="15.5" x14ac:dyDescent="0.35">
      <c r="A43" s="198">
        <v>890</v>
      </c>
      <c r="B43" s="185" t="s">
        <v>115</v>
      </c>
      <c r="C43" s="175">
        <f>C38+C42</f>
        <v>100273.60000000001</v>
      </c>
      <c r="D43" s="175">
        <f>D38+D42</f>
        <v>-25500</v>
      </c>
      <c r="F43" s="175">
        <f>F38+F42</f>
        <v>-75500</v>
      </c>
    </row>
    <row r="44" spans="1:6" ht="15.5" x14ac:dyDescent="0.35">
      <c r="A44" s="195"/>
      <c r="B44" s="187" t="s">
        <v>147</v>
      </c>
      <c r="C44" s="163">
        <v>-35860</v>
      </c>
      <c r="D44" s="163"/>
      <c r="F44" s="163"/>
    </row>
    <row r="45" spans="1:6" ht="15.5" x14ac:dyDescent="0.35">
      <c r="A45" s="195"/>
      <c r="B45" s="187" t="s">
        <v>202</v>
      </c>
      <c r="C45" s="176">
        <v>122113</v>
      </c>
      <c r="D45" s="176"/>
      <c r="F45" s="176"/>
    </row>
    <row r="46" spans="1:6" ht="15.5" x14ac:dyDescent="0.35">
      <c r="A46" s="197"/>
      <c r="B46" s="190" t="s">
        <v>205</v>
      </c>
      <c r="C46" s="179">
        <f>C45+C44+C43</f>
        <v>186526.6</v>
      </c>
      <c r="D46" s="179">
        <f>D45+D43</f>
        <v>-25500</v>
      </c>
      <c r="F46" s="179">
        <f>F45+F43</f>
        <v>-75500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H1000"/>
  <sheetViews>
    <sheetView zoomScale="90" zoomScaleNormal="90" workbookViewId="0">
      <selection activeCell="F8" sqref="F8"/>
    </sheetView>
  </sheetViews>
  <sheetFormatPr baseColWidth="10" defaultColWidth="7.84375" defaultRowHeight="15.5" x14ac:dyDescent="0.35"/>
  <cols>
    <col min="1" max="1" width="4.61328125" style="58" customWidth="1"/>
    <col min="2" max="2" width="49.4609375" style="13" customWidth="1"/>
    <col min="3" max="3" width="15.15234375" style="138" customWidth="1"/>
    <col min="4" max="4" width="15.15234375" style="98" customWidth="1"/>
    <col min="5" max="5" width="4.4609375" style="76" customWidth="1"/>
    <col min="6" max="6" width="15.15234375" style="98" customWidth="1"/>
    <col min="7" max="7" width="7.84375" style="13"/>
    <col min="8" max="8" width="29.765625" style="79" bestFit="1" customWidth="1"/>
    <col min="9" max="16384" width="7.84375" style="13"/>
  </cols>
  <sheetData>
    <row r="1" spans="1:8" s="63" customFormat="1" ht="20.5" x14ac:dyDescent="0.45">
      <c r="A1" s="60"/>
      <c r="B1" s="64" t="s">
        <v>200</v>
      </c>
      <c r="C1" s="158"/>
      <c r="D1" s="143"/>
      <c r="E1" s="159"/>
      <c r="F1" s="143"/>
      <c r="H1" s="77"/>
    </row>
    <row r="2" spans="1:8" x14ac:dyDescent="0.35">
      <c r="A2" s="48"/>
      <c r="B2" s="75" t="s">
        <v>50</v>
      </c>
      <c r="C2" s="160" t="s">
        <v>199</v>
      </c>
      <c r="D2" s="145" t="s">
        <v>181</v>
      </c>
      <c r="E2" s="161"/>
      <c r="F2" s="145" t="s">
        <v>198</v>
      </c>
    </row>
    <row r="3" spans="1:8" x14ac:dyDescent="0.35">
      <c r="A3" s="54"/>
      <c r="B3" s="4" t="s">
        <v>118</v>
      </c>
      <c r="C3" s="162"/>
      <c r="D3" s="163"/>
      <c r="E3" s="161"/>
      <c r="F3" s="163"/>
    </row>
    <row r="4" spans="1:8" x14ac:dyDescent="0.35">
      <c r="A4" s="49">
        <v>302</v>
      </c>
      <c r="B4" s="3" t="s">
        <v>155</v>
      </c>
      <c r="C4" s="164">
        <v>485.05</v>
      </c>
      <c r="D4" s="165">
        <v>25000</v>
      </c>
      <c r="E4" s="161"/>
      <c r="F4" s="165">
        <v>5000</v>
      </c>
    </row>
    <row r="5" spans="1:8" x14ac:dyDescent="0.35">
      <c r="A5" s="49">
        <v>312</v>
      </c>
      <c r="B5" s="66" t="s">
        <v>143</v>
      </c>
      <c r="C5" s="164"/>
      <c r="D5" s="163">
        <v>0</v>
      </c>
      <c r="E5" s="161"/>
      <c r="F5" s="163"/>
    </row>
    <row r="6" spans="1:8" x14ac:dyDescent="0.35">
      <c r="A6" s="49">
        <v>351</v>
      </c>
      <c r="B6" s="3" t="s">
        <v>135</v>
      </c>
      <c r="C6" s="164">
        <v>0</v>
      </c>
      <c r="D6" s="165">
        <v>3500</v>
      </c>
      <c r="E6" s="161"/>
      <c r="F6" s="165">
        <v>3000</v>
      </c>
    </row>
    <row r="7" spans="1:8" x14ac:dyDescent="0.35">
      <c r="A7" s="49">
        <v>363</v>
      </c>
      <c r="B7" s="3" t="s">
        <v>33</v>
      </c>
      <c r="C7" s="164">
        <v>0</v>
      </c>
      <c r="D7" s="165">
        <v>2000</v>
      </c>
      <c r="E7" s="161"/>
      <c r="F7" s="165">
        <v>1000</v>
      </c>
    </row>
    <row r="8" spans="1:8" x14ac:dyDescent="0.35">
      <c r="A8" s="49">
        <v>381</v>
      </c>
      <c r="B8" s="3" t="s">
        <v>127</v>
      </c>
      <c r="C8" s="164">
        <v>30000</v>
      </c>
      <c r="D8" s="163">
        <v>30000</v>
      </c>
      <c r="E8" s="161"/>
      <c r="F8" s="211">
        <f>30000+60000</f>
        <v>90000</v>
      </c>
      <c r="H8" s="221" t="s">
        <v>274</v>
      </c>
    </row>
    <row r="9" spans="1:8" x14ac:dyDescent="0.35">
      <c r="A9" s="49">
        <v>391</v>
      </c>
      <c r="B9" s="66" t="s">
        <v>142</v>
      </c>
      <c r="C9" s="164"/>
      <c r="D9" s="163">
        <v>0</v>
      </c>
      <c r="E9" s="161"/>
      <c r="F9" s="163">
        <v>0</v>
      </c>
    </row>
    <row r="10" spans="1:8" x14ac:dyDescent="0.35">
      <c r="A10" s="49">
        <v>395</v>
      </c>
      <c r="B10" s="3" t="s">
        <v>97</v>
      </c>
      <c r="C10" s="166"/>
      <c r="D10" s="163">
        <v>2000</v>
      </c>
      <c r="E10" s="161"/>
      <c r="F10" s="163">
        <v>0</v>
      </c>
    </row>
    <row r="11" spans="1:8" x14ac:dyDescent="0.35">
      <c r="A11" s="50"/>
      <c r="B11" s="35" t="s">
        <v>98</v>
      </c>
      <c r="C11" s="167">
        <f>SUM(C4:C10)</f>
        <v>30485.05</v>
      </c>
      <c r="D11" s="168">
        <v>62500</v>
      </c>
      <c r="E11" s="161"/>
      <c r="F11" s="167">
        <f>SUM(F4:F10)</f>
        <v>99000</v>
      </c>
    </row>
    <row r="12" spans="1:8" x14ac:dyDescent="0.35">
      <c r="A12" s="54"/>
      <c r="B12" s="4" t="s">
        <v>99</v>
      </c>
      <c r="C12" s="164"/>
      <c r="D12" s="163"/>
      <c r="E12" s="161"/>
      <c r="F12" s="163"/>
    </row>
    <row r="13" spans="1:8" x14ac:dyDescent="0.35">
      <c r="A13" s="49">
        <v>417</v>
      </c>
      <c r="B13" s="3" t="s">
        <v>18</v>
      </c>
      <c r="C13" s="164"/>
      <c r="D13" s="163">
        <v>1500</v>
      </c>
      <c r="E13" s="161"/>
      <c r="F13" s="163">
        <v>1500</v>
      </c>
    </row>
    <row r="14" spans="1:8" x14ac:dyDescent="0.35">
      <c r="A14" s="49">
        <v>418</v>
      </c>
      <c r="B14" s="3" t="s">
        <v>19</v>
      </c>
      <c r="C14" s="164"/>
      <c r="D14" s="163">
        <v>2000</v>
      </c>
      <c r="E14" s="161"/>
      <c r="F14" s="163">
        <v>2000</v>
      </c>
    </row>
    <row r="15" spans="1:8" x14ac:dyDescent="0.35">
      <c r="A15" s="49">
        <v>421</v>
      </c>
      <c r="B15" s="66" t="s">
        <v>66</v>
      </c>
      <c r="C15" s="164"/>
      <c r="D15" s="165">
        <v>5000</v>
      </c>
      <c r="E15" s="161"/>
      <c r="F15" s="165">
        <v>5000</v>
      </c>
    </row>
    <row r="16" spans="1:8" x14ac:dyDescent="0.35">
      <c r="A16" s="49">
        <v>425</v>
      </c>
      <c r="B16" s="3" t="s">
        <v>156</v>
      </c>
      <c r="C16" s="164"/>
      <c r="D16" s="165">
        <v>50000</v>
      </c>
      <c r="E16" s="161"/>
      <c r="F16" s="165">
        <v>20000</v>
      </c>
    </row>
    <row r="17" spans="1:6" x14ac:dyDescent="0.35">
      <c r="A17" s="49">
        <v>430</v>
      </c>
      <c r="B17" s="3" t="s">
        <v>7</v>
      </c>
      <c r="C17" s="164"/>
      <c r="D17" s="163">
        <v>5000</v>
      </c>
      <c r="E17" s="161"/>
      <c r="F17" s="163">
        <v>5000</v>
      </c>
    </row>
    <row r="18" spans="1:6" x14ac:dyDescent="0.35">
      <c r="A18" s="49">
        <v>450</v>
      </c>
      <c r="B18" s="3" t="s">
        <v>101</v>
      </c>
      <c r="C18" s="164"/>
      <c r="D18" s="165">
        <v>1000</v>
      </c>
      <c r="E18" s="161"/>
      <c r="F18" s="165">
        <v>1000</v>
      </c>
    </row>
    <row r="19" spans="1:6" x14ac:dyDescent="0.35">
      <c r="A19" s="49">
        <v>470</v>
      </c>
      <c r="B19" s="3" t="s">
        <v>10</v>
      </c>
      <c r="C19" s="164"/>
      <c r="D19" s="163">
        <v>5000</v>
      </c>
      <c r="E19" s="161"/>
      <c r="F19" s="163">
        <v>2500</v>
      </c>
    </row>
    <row r="20" spans="1:6" x14ac:dyDescent="0.35">
      <c r="A20" s="50"/>
      <c r="B20" s="35" t="s">
        <v>11</v>
      </c>
      <c r="C20" s="167">
        <f>SUM(C13:C19)</f>
        <v>0</v>
      </c>
      <c r="D20" s="168">
        <v>69500</v>
      </c>
      <c r="E20" s="161"/>
      <c r="F20" s="167">
        <f>SUM(F13:F19)</f>
        <v>37000</v>
      </c>
    </row>
    <row r="21" spans="1:6" x14ac:dyDescent="0.35">
      <c r="A21" s="54"/>
      <c r="B21" s="4" t="s">
        <v>12</v>
      </c>
      <c r="C21" s="164"/>
      <c r="D21" s="163"/>
      <c r="E21" s="161"/>
      <c r="F21" s="163"/>
    </row>
    <row r="22" spans="1:6" x14ac:dyDescent="0.35">
      <c r="A22" s="49">
        <v>511</v>
      </c>
      <c r="B22" s="3" t="s">
        <v>13</v>
      </c>
      <c r="C22" s="164">
        <v>2256</v>
      </c>
      <c r="D22" s="163">
        <v>0</v>
      </c>
      <c r="E22" s="161"/>
      <c r="F22" s="163">
        <v>2500</v>
      </c>
    </row>
    <row r="23" spans="1:6" x14ac:dyDescent="0.35">
      <c r="A23" s="49">
        <v>520</v>
      </c>
      <c r="B23" s="3" t="s">
        <v>76</v>
      </c>
      <c r="C23" s="164"/>
      <c r="D23" s="163">
        <v>500</v>
      </c>
      <c r="E23" s="161"/>
      <c r="F23" s="163">
        <v>500</v>
      </c>
    </row>
    <row r="24" spans="1:6" x14ac:dyDescent="0.35">
      <c r="A24" s="49">
        <v>530</v>
      </c>
      <c r="B24" s="3" t="s">
        <v>134</v>
      </c>
      <c r="C24" s="164"/>
      <c r="D24" s="163">
        <v>1000</v>
      </c>
      <c r="E24" s="161"/>
      <c r="F24" s="163">
        <v>1000</v>
      </c>
    </row>
    <row r="25" spans="1:6" x14ac:dyDescent="0.35">
      <c r="A25" s="49">
        <v>540</v>
      </c>
      <c r="B25" s="3" t="s">
        <v>36</v>
      </c>
      <c r="C25" s="164"/>
      <c r="D25" s="163">
        <v>500</v>
      </c>
      <c r="E25" s="161"/>
      <c r="F25" s="163">
        <v>500</v>
      </c>
    </row>
    <row r="26" spans="1:6" x14ac:dyDescent="0.35">
      <c r="A26" s="49">
        <v>550</v>
      </c>
      <c r="B26" s="66" t="s">
        <v>54</v>
      </c>
      <c r="C26" s="164"/>
      <c r="D26" s="163">
        <v>0</v>
      </c>
      <c r="E26" s="161"/>
      <c r="F26" s="163">
        <v>0</v>
      </c>
    </row>
    <row r="27" spans="1:6" x14ac:dyDescent="0.35">
      <c r="A27" s="50"/>
      <c r="B27" s="35" t="s">
        <v>55</v>
      </c>
      <c r="C27" s="167">
        <f>SUM(C22:C26)</f>
        <v>2256</v>
      </c>
      <c r="D27" s="168">
        <v>2000</v>
      </c>
      <c r="E27" s="161"/>
      <c r="F27" s="167">
        <f>SUM(F22:F26)</f>
        <v>4500</v>
      </c>
    </row>
    <row r="28" spans="1:6" x14ac:dyDescent="0.35">
      <c r="A28" s="54"/>
      <c r="B28" s="4" t="s">
        <v>56</v>
      </c>
      <c r="C28" s="164"/>
      <c r="D28" s="163"/>
      <c r="E28" s="161"/>
      <c r="F28" s="163"/>
    </row>
    <row r="29" spans="1:6" x14ac:dyDescent="0.35">
      <c r="A29" s="49">
        <v>600</v>
      </c>
      <c r="B29" s="66" t="s">
        <v>144</v>
      </c>
      <c r="C29" s="164">
        <f>96000+4977.44+28688.5+1589.26+8399.75+7347.49+1497</f>
        <v>148499.44</v>
      </c>
      <c r="D29" s="163">
        <v>120000</v>
      </c>
      <c r="E29" s="161"/>
      <c r="F29" s="163">
        <v>10000</v>
      </c>
    </row>
    <row r="30" spans="1:6" x14ac:dyDescent="0.35">
      <c r="A30" s="49">
        <v>610</v>
      </c>
      <c r="B30" s="3" t="s">
        <v>136</v>
      </c>
      <c r="C30" s="164">
        <f>8300+56576.76+421+60350+9121</f>
        <v>134768.76</v>
      </c>
      <c r="D30" s="163">
        <v>100000</v>
      </c>
      <c r="E30" s="161"/>
      <c r="F30" s="163">
        <v>10000</v>
      </c>
    </row>
    <row r="31" spans="1:6" x14ac:dyDescent="0.35">
      <c r="A31" s="49">
        <v>660</v>
      </c>
      <c r="B31" s="3" t="s">
        <v>70</v>
      </c>
      <c r="C31" s="164"/>
      <c r="D31" s="163">
        <v>20000</v>
      </c>
      <c r="E31" s="161"/>
      <c r="F31" s="163">
        <v>5000</v>
      </c>
    </row>
    <row r="32" spans="1:6" x14ac:dyDescent="0.35">
      <c r="A32" s="50"/>
      <c r="B32" s="35" t="s">
        <v>2</v>
      </c>
      <c r="C32" s="167">
        <f>SUM(C29:C31)</f>
        <v>283268.2</v>
      </c>
      <c r="D32" s="168">
        <v>240000</v>
      </c>
      <c r="E32" s="161"/>
      <c r="F32" s="167">
        <f>SUM(F29:F31)</f>
        <v>25000</v>
      </c>
    </row>
    <row r="33" spans="1:6" x14ac:dyDescent="0.35">
      <c r="A33" s="54"/>
      <c r="B33" s="4" t="s">
        <v>3</v>
      </c>
      <c r="C33" s="164"/>
      <c r="D33" s="163"/>
      <c r="E33" s="161"/>
      <c r="F33" s="163"/>
    </row>
    <row r="34" spans="1:6" x14ac:dyDescent="0.35">
      <c r="A34" s="49">
        <v>720</v>
      </c>
      <c r="B34" s="66" t="s">
        <v>51</v>
      </c>
      <c r="C34" s="164">
        <v>1810</v>
      </c>
      <c r="D34" s="163">
        <v>2000</v>
      </c>
      <c r="E34" s="161"/>
      <c r="F34" s="163">
        <v>2000</v>
      </c>
    </row>
    <row r="35" spans="1:6" x14ac:dyDescent="0.35">
      <c r="A35" s="49">
        <v>751</v>
      </c>
      <c r="B35" s="3" t="s">
        <v>137</v>
      </c>
      <c r="C35" s="164"/>
      <c r="D35" s="163">
        <v>2500</v>
      </c>
      <c r="E35" s="161"/>
      <c r="F35" s="163">
        <v>2500</v>
      </c>
    </row>
    <row r="36" spans="1:6" x14ac:dyDescent="0.35">
      <c r="A36" s="49">
        <v>754</v>
      </c>
      <c r="B36" s="3" t="s">
        <v>72</v>
      </c>
      <c r="C36" s="164"/>
      <c r="D36" s="163">
        <v>1000</v>
      </c>
      <c r="E36" s="161"/>
      <c r="F36" s="163">
        <v>500</v>
      </c>
    </row>
    <row r="37" spans="1:6" x14ac:dyDescent="0.35">
      <c r="A37" s="49">
        <v>763</v>
      </c>
      <c r="B37" s="66" t="s">
        <v>82</v>
      </c>
      <c r="C37" s="164"/>
      <c r="D37" s="163">
        <v>3000</v>
      </c>
      <c r="E37" s="161"/>
      <c r="F37" s="163">
        <v>1000</v>
      </c>
    </row>
    <row r="38" spans="1:6" x14ac:dyDescent="0.35">
      <c r="A38" s="50"/>
      <c r="B38" s="35" t="s">
        <v>157</v>
      </c>
      <c r="C38" s="169">
        <f>SUM(C34:C37)</f>
        <v>1810</v>
      </c>
      <c r="D38" s="169">
        <f>SUM(D34:D37)</f>
        <v>8500</v>
      </c>
      <c r="E38" s="161"/>
      <c r="F38" s="169">
        <f>SUM(F34:F37)</f>
        <v>6000</v>
      </c>
    </row>
    <row r="39" spans="1:6" x14ac:dyDescent="0.35">
      <c r="A39" s="50"/>
      <c r="B39" s="67" t="s">
        <v>104</v>
      </c>
      <c r="C39" s="170">
        <f>C20+C27+C32+C38</f>
        <v>287334.2</v>
      </c>
      <c r="D39" s="170">
        <f>D20+D27+D32+D38</f>
        <v>320000</v>
      </c>
      <c r="E39" s="161"/>
      <c r="F39" s="170">
        <f>F20+F27+F32+F38</f>
        <v>72500</v>
      </c>
    </row>
    <row r="40" spans="1:6" x14ac:dyDescent="0.35">
      <c r="A40" s="50"/>
      <c r="B40" s="67" t="s">
        <v>105</v>
      </c>
      <c r="C40" s="170">
        <f>C11-C39</f>
        <v>-256849.15000000002</v>
      </c>
      <c r="D40" s="170">
        <f>D11-D39</f>
        <v>-257500</v>
      </c>
      <c r="E40" s="161"/>
      <c r="F40" s="170">
        <f>F11-F39</f>
        <v>26500</v>
      </c>
    </row>
    <row r="41" spans="1:6" x14ac:dyDescent="0.35">
      <c r="A41" s="171"/>
      <c r="B41" s="172"/>
      <c r="C41" s="173"/>
      <c r="D41" s="163"/>
      <c r="E41" s="161"/>
      <c r="F41" s="163"/>
    </row>
    <row r="42" spans="1:6" x14ac:dyDescent="0.35">
      <c r="A42" s="54"/>
      <c r="B42" s="65" t="s">
        <v>106</v>
      </c>
      <c r="C42" s="163"/>
      <c r="D42" s="163"/>
      <c r="E42" s="161"/>
      <c r="F42" s="163"/>
    </row>
    <row r="43" spans="1:6" x14ac:dyDescent="0.35">
      <c r="A43" s="49">
        <v>801</v>
      </c>
      <c r="B43" s="66" t="s">
        <v>107</v>
      </c>
      <c r="C43" s="174">
        <v>68.180000000000007</v>
      </c>
      <c r="D43" s="163">
        <v>0</v>
      </c>
      <c r="E43" s="161"/>
      <c r="F43" s="163">
        <v>15</v>
      </c>
    </row>
    <row r="44" spans="1:6" x14ac:dyDescent="0.35">
      <c r="A44" s="49">
        <v>803</v>
      </c>
      <c r="B44" s="3" t="s">
        <v>138</v>
      </c>
      <c r="C44" s="164">
        <f>1.5+27+4.5+7+5.5</f>
        <v>45.5</v>
      </c>
      <c r="D44" s="163">
        <v>0</v>
      </c>
      <c r="E44" s="161"/>
      <c r="F44" s="163">
        <v>50</v>
      </c>
    </row>
    <row r="45" spans="1:6" x14ac:dyDescent="0.35">
      <c r="A45" s="50"/>
      <c r="B45" s="35" t="s">
        <v>69</v>
      </c>
      <c r="C45" s="168">
        <f>C43-C44</f>
        <v>22.680000000000007</v>
      </c>
      <c r="D45" s="168">
        <v>0</v>
      </c>
      <c r="E45" s="161"/>
      <c r="F45" s="168">
        <f>F43-F44</f>
        <v>-35</v>
      </c>
    </row>
    <row r="46" spans="1:6" x14ac:dyDescent="0.35">
      <c r="A46" s="48"/>
      <c r="B46" s="1" t="s">
        <v>115</v>
      </c>
      <c r="C46" s="160">
        <f>C40+C45</f>
        <v>-256826.47000000003</v>
      </c>
      <c r="D46" s="175">
        <v>-257500</v>
      </c>
      <c r="E46" s="161"/>
      <c r="F46" s="160">
        <f>F40-F45</f>
        <v>26535</v>
      </c>
    </row>
    <row r="47" spans="1:6" x14ac:dyDescent="0.35">
      <c r="A47" s="49"/>
      <c r="B47" s="3" t="s">
        <v>147</v>
      </c>
      <c r="C47" s="162"/>
      <c r="D47" s="163"/>
      <c r="E47" s="161"/>
      <c r="F47" s="163"/>
    </row>
    <row r="48" spans="1:6" x14ac:dyDescent="0.35">
      <c r="A48" s="49"/>
      <c r="B48" s="3" t="s">
        <v>202</v>
      </c>
      <c r="C48" s="162">
        <v>307332.63</v>
      </c>
      <c r="D48" s="176">
        <v>307332.63</v>
      </c>
      <c r="E48" s="161"/>
      <c r="F48" s="176">
        <f>C49</f>
        <v>50506.159999999974</v>
      </c>
    </row>
    <row r="49" spans="1:6" x14ac:dyDescent="0.35">
      <c r="A49" s="56"/>
      <c r="B49" s="7" t="s">
        <v>205</v>
      </c>
      <c r="C49" s="177">
        <f>C46+C48</f>
        <v>50506.159999999974</v>
      </c>
      <c r="D49" s="177">
        <f t="shared" ref="D49:F49" si="0">D46+D48</f>
        <v>49832.630000000005</v>
      </c>
      <c r="E49" s="177"/>
      <c r="F49" s="177">
        <f t="shared" si="0"/>
        <v>77041.159999999974</v>
      </c>
    </row>
    <row r="50" spans="1:6" x14ac:dyDescent="0.35">
      <c r="A50" s="15"/>
      <c r="B50" s="15"/>
      <c r="C50" s="98"/>
      <c r="D50" s="99"/>
      <c r="E50" s="79"/>
      <c r="F50" s="99"/>
    </row>
    <row r="51" spans="1:6" x14ac:dyDescent="0.35">
      <c r="C51" s="98"/>
      <c r="E51" s="79"/>
    </row>
    <row r="52" spans="1:6" x14ac:dyDescent="0.35">
      <c r="B52" s="14"/>
      <c r="C52" s="98"/>
      <c r="E52" s="79"/>
    </row>
    <row r="53" spans="1:6" x14ac:dyDescent="0.35">
      <c r="C53" s="98"/>
      <c r="E53" s="79"/>
    </row>
    <row r="54" spans="1:6" x14ac:dyDescent="0.35">
      <c r="A54" s="57"/>
      <c r="B54"/>
      <c r="C54" s="141"/>
      <c r="D54" s="97"/>
      <c r="E54" s="79"/>
      <c r="F54" s="97"/>
    </row>
    <row r="55" spans="1:6" x14ac:dyDescent="0.35">
      <c r="A55" s="57"/>
      <c r="B55"/>
      <c r="C55" s="141"/>
      <c r="D55" s="97"/>
      <c r="E55" s="79"/>
      <c r="F55" s="97"/>
    </row>
    <row r="56" spans="1:6" x14ac:dyDescent="0.35">
      <c r="A56" s="57"/>
      <c r="B56"/>
      <c r="C56" s="141"/>
      <c r="D56" s="97"/>
      <c r="E56" s="79"/>
      <c r="F56" s="97"/>
    </row>
    <row r="57" spans="1:6" x14ac:dyDescent="0.35">
      <c r="A57" s="57"/>
      <c r="B57"/>
      <c r="C57" s="141"/>
      <c r="D57" s="97"/>
      <c r="E57" s="79"/>
      <c r="F57" s="97"/>
    </row>
    <row r="58" spans="1:6" x14ac:dyDescent="0.35">
      <c r="A58" s="57"/>
      <c r="B58"/>
      <c r="C58" s="141"/>
      <c r="D58" s="97"/>
      <c r="E58" s="79"/>
      <c r="F58" s="97"/>
    </row>
    <row r="59" spans="1:6" x14ac:dyDescent="0.35">
      <c r="A59" s="57"/>
      <c r="B59"/>
      <c r="C59" s="141"/>
      <c r="D59" s="97"/>
      <c r="E59" s="79"/>
      <c r="F59" s="97"/>
    </row>
    <row r="60" spans="1:6" x14ac:dyDescent="0.35">
      <c r="A60" s="57"/>
      <c r="B60"/>
      <c r="C60" s="141"/>
      <c r="D60" s="97"/>
      <c r="E60" s="79"/>
      <c r="F60" s="97"/>
    </row>
    <row r="61" spans="1:6" x14ac:dyDescent="0.35">
      <c r="A61" s="57"/>
      <c r="B61"/>
      <c r="C61" s="141"/>
      <c r="D61" s="97"/>
      <c r="E61" s="79"/>
      <c r="F61" s="97"/>
    </row>
    <row r="62" spans="1:6" x14ac:dyDescent="0.35">
      <c r="A62" s="57"/>
      <c r="B62"/>
      <c r="C62" s="141"/>
      <c r="D62" s="97"/>
      <c r="E62" s="79"/>
      <c r="F62" s="97"/>
    </row>
    <row r="63" spans="1:6" x14ac:dyDescent="0.35">
      <c r="A63" s="57"/>
      <c r="B63"/>
      <c r="C63" s="141"/>
      <c r="D63" s="97"/>
      <c r="E63" s="79"/>
      <c r="F63" s="97"/>
    </row>
    <row r="64" spans="1:6" x14ac:dyDescent="0.35">
      <c r="A64" s="57"/>
      <c r="B64"/>
      <c r="C64" s="141"/>
      <c r="D64" s="97"/>
      <c r="E64" s="79"/>
      <c r="F64" s="97"/>
    </row>
    <row r="65" spans="1:6" x14ac:dyDescent="0.35">
      <c r="A65" s="57"/>
      <c r="B65"/>
      <c r="C65" s="141"/>
      <c r="D65" s="97"/>
      <c r="E65" s="79"/>
      <c r="F65" s="97"/>
    </row>
    <row r="66" spans="1:6" x14ac:dyDescent="0.35">
      <c r="A66" s="57"/>
      <c r="B66"/>
      <c r="C66" s="141"/>
      <c r="D66" s="97"/>
      <c r="E66" s="79"/>
      <c r="F66" s="97"/>
    </row>
    <row r="67" spans="1:6" x14ac:dyDescent="0.35">
      <c r="A67" s="57"/>
      <c r="B67"/>
      <c r="C67" s="141"/>
      <c r="D67" s="97"/>
      <c r="E67" s="79"/>
      <c r="F67" s="97"/>
    </row>
    <row r="68" spans="1:6" x14ac:dyDescent="0.35">
      <c r="A68" s="57"/>
      <c r="B68"/>
      <c r="C68" s="141"/>
      <c r="D68" s="97"/>
      <c r="E68" s="79"/>
      <c r="F68" s="97"/>
    </row>
    <row r="69" spans="1:6" x14ac:dyDescent="0.35">
      <c r="A69" s="57"/>
      <c r="B69"/>
      <c r="C69" s="141"/>
      <c r="D69" s="97"/>
      <c r="E69" s="79"/>
      <c r="F69" s="97"/>
    </row>
    <row r="70" spans="1:6" x14ac:dyDescent="0.35">
      <c r="A70" s="57"/>
      <c r="B70"/>
      <c r="C70" s="141"/>
      <c r="D70" s="97"/>
      <c r="E70" s="79"/>
      <c r="F70" s="97"/>
    </row>
    <row r="71" spans="1:6" x14ac:dyDescent="0.35">
      <c r="A71" s="57"/>
      <c r="B71"/>
      <c r="C71" s="141"/>
      <c r="D71" s="97"/>
      <c r="E71" s="79"/>
      <c r="F71" s="97"/>
    </row>
    <row r="72" spans="1:6" x14ac:dyDescent="0.35">
      <c r="A72" s="57"/>
      <c r="B72"/>
      <c r="C72" s="141"/>
      <c r="D72" s="97"/>
      <c r="E72" s="79"/>
      <c r="F72" s="97"/>
    </row>
    <row r="73" spans="1:6" x14ac:dyDescent="0.35">
      <c r="A73" s="57"/>
      <c r="B73"/>
      <c r="C73" s="141"/>
      <c r="D73" s="97"/>
      <c r="E73" s="79"/>
      <c r="F73" s="97"/>
    </row>
    <row r="74" spans="1:6" x14ac:dyDescent="0.35">
      <c r="A74" s="57"/>
      <c r="B74"/>
      <c r="C74" s="141"/>
      <c r="D74" s="97"/>
      <c r="E74" s="79"/>
      <c r="F74" s="97"/>
    </row>
    <row r="75" spans="1:6" x14ac:dyDescent="0.35">
      <c r="A75" s="57"/>
      <c r="B75"/>
      <c r="C75" s="141"/>
      <c r="D75" s="97"/>
      <c r="E75" s="79"/>
      <c r="F75" s="97"/>
    </row>
    <row r="76" spans="1:6" x14ac:dyDescent="0.35">
      <c r="A76" s="57"/>
      <c r="B76"/>
      <c r="C76" s="141"/>
      <c r="D76" s="97"/>
      <c r="E76" s="79"/>
      <c r="F76" s="97"/>
    </row>
    <row r="77" spans="1:6" x14ac:dyDescent="0.35">
      <c r="A77" s="57"/>
      <c r="B77"/>
      <c r="C77" s="141"/>
      <c r="D77" s="97"/>
      <c r="E77" s="79"/>
      <c r="F77" s="97"/>
    </row>
    <row r="78" spans="1:6" x14ac:dyDescent="0.35">
      <c r="A78" s="57"/>
      <c r="B78"/>
      <c r="C78" s="141"/>
      <c r="D78" s="97"/>
      <c r="E78" s="79"/>
      <c r="F78" s="97"/>
    </row>
    <row r="79" spans="1:6" x14ac:dyDescent="0.35">
      <c r="A79" s="57"/>
      <c r="B79"/>
      <c r="C79" s="141"/>
      <c r="D79" s="97"/>
      <c r="E79" s="79"/>
      <c r="F79" s="97"/>
    </row>
    <row r="80" spans="1:6" x14ac:dyDescent="0.35">
      <c r="A80" s="57"/>
      <c r="B80"/>
      <c r="C80" s="141"/>
      <c r="D80" s="97"/>
      <c r="E80" s="79"/>
      <c r="F80" s="97"/>
    </row>
    <row r="81" spans="1:6" x14ac:dyDescent="0.35">
      <c r="A81" s="57"/>
      <c r="B81"/>
      <c r="C81" s="141"/>
      <c r="D81" s="97"/>
      <c r="E81" s="79"/>
      <c r="F81" s="97"/>
    </row>
    <row r="82" spans="1:6" x14ac:dyDescent="0.35">
      <c r="A82" s="57"/>
      <c r="B82"/>
      <c r="C82" s="141"/>
      <c r="D82" s="97"/>
      <c r="E82" s="79"/>
      <c r="F82" s="97"/>
    </row>
    <row r="83" spans="1:6" x14ac:dyDescent="0.35">
      <c r="A83" s="57"/>
      <c r="B83"/>
      <c r="C83" s="141"/>
      <c r="D83" s="97"/>
      <c r="E83" s="79"/>
      <c r="F83" s="97"/>
    </row>
    <row r="84" spans="1:6" x14ac:dyDescent="0.35">
      <c r="A84" s="57"/>
      <c r="B84"/>
      <c r="C84" s="141"/>
      <c r="D84" s="97"/>
      <c r="E84" s="79"/>
      <c r="F84" s="97"/>
    </row>
    <row r="85" spans="1:6" x14ac:dyDescent="0.35">
      <c r="C85" s="98"/>
      <c r="E85" s="79"/>
    </row>
    <row r="86" spans="1:6" x14ac:dyDescent="0.35">
      <c r="C86" s="98"/>
      <c r="E86" s="79"/>
    </row>
    <row r="87" spans="1:6" x14ac:dyDescent="0.35">
      <c r="C87" s="98"/>
      <c r="E87" s="79"/>
    </row>
    <row r="88" spans="1:6" x14ac:dyDescent="0.35">
      <c r="C88" s="98"/>
      <c r="E88" s="79"/>
    </row>
    <row r="89" spans="1:6" x14ac:dyDescent="0.35">
      <c r="C89" s="98"/>
      <c r="E89" s="79"/>
    </row>
    <row r="90" spans="1:6" x14ac:dyDescent="0.35">
      <c r="C90" s="98"/>
      <c r="E90" s="79"/>
    </row>
    <row r="91" spans="1:6" x14ac:dyDescent="0.35">
      <c r="C91" s="98"/>
      <c r="E91" s="79"/>
    </row>
    <row r="92" spans="1:6" x14ac:dyDescent="0.35">
      <c r="C92" s="98"/>
      <c r="E92" s="79"/>
    </row>
    <row r="93" spans="1:6" x14ac:dyDescent="0.35">
      <c r="C93" s="98"/>
      <c r="E93" s="79"/>
    </row>
    <row r="94" spans="1:6" x14ac:dyDescent="0.35">
      <c r="C94" s="98"/>
      <c r="E94" s="79"/>
    </row>
    <row r="95" spans="1:6" x14ac:dyDescent="0.35">
      <c r="C95" s="98"/>
      <c r="E95" s="79"/>
    </row>
    <row r="96" spans="1:6" x14ac:dyDescent="0.35">
      <c r="C96" s="98"/>
      <c r="E96" s="79"/>
    </row>
    <row r="97" spans="3:5" x14ac:dyDescent="0.35">
      <c r="C97" s="98"/>
      <c r="E97" s="79"/>
    </row>
    <row r="98" spans="3:5" x14ac:dyDescent="0.35">
      <c r="C98" s="98"/>
      <c r="E98" s="79"/>
    </row>
    <row r="99" spans="3:5" x14ac:dyDescent="0.35">
      <c r="C99" s="98"/>
      <c r="E99" s="79"/>
    </row>
    <row r="100" spans="3:5" x14ac:dyDescent="0.35">
      <c r="C100" s="98"/>
      <c r="E100" s="79"/>
    </row>
    <row r="101" spans="3:5" x14ac:dyDescent="0.35">
      <c r="C101" s="98"/>
      <c r="E101" s="79"/>
    </row>
    <row r="102" spans="3:5" x14ac:dyDescent="0.35">
      <c r="C102" s="98"/>
      <c r="E102" s="79"/>
    </row>
    <row r="103" spans="3:5" x14ac:dyDescent="0.35">
      <c r="C103" s="98"/>
      <c r="E103" s="79"/>
    </row>
    <row r="104" spans="3:5" x14ac:dyDescent="0.35">
      <c r="C104" s="98"/>
      <c r="E104" s="79"/>
    </row>
    <row r="105" spans="3:5" x14ac:dyDescent="0.35">
      <c r="C105" s="98"/>
      <c r="E105" s="79"/>
    </row>
    <row r="106" spans="3:5" x14ac:dyDescent="0.35">
      <c r="C106" s="98"/>
      <c r="E106" s="79"/>
    </row>
    <row r="107" spans="3:5" x14ac:dyDescent="0.35">
      <c r="C107" s="98"/>
      <c r="E107" s="79"/>
    </row>
    <row r="108" spans="3:5" x14ac:dyDescent="0.35">
      <c r="C108" s="98"/>
      <c r="E108" s="79"/>
    </row>
    <row r="109" spans="3:5" x14ac:dyDescent="0.35">
      <c r="C109" s="98"/>
      <c r="E109" s="79"/>
    </row>
    <row r="110" spans="3:5" x14ac:dyDescent="0.35">
      <c r="C110" s="98"/>
      <c r="E110" s="79"/>
    </row>
    <row r="111" spans="3:5" x14ac:dyDescent="0.35">
      <c r="C111" s="98"/>
      <c r="E111" s="79"/>
    </row>
    <row r="112" spans="3:5" x14ac:dyDescent="0.35">
      <c r="C112" s="98"/>
      <c r="E112" s="79"/>
    </row>
    <row r="113" spans="3:5" x14ac:dyDescent="0.35">
      <c r="C113" s="98"/>
      <c r="E113" s="79"/>
    </row>
    <row r="114" spans="3:5" x14ac:dyDescent="0.35">
      <c r="C114" s="98"/>
      <c r="E114" s="79"/>
    </row>
    <row r="115" spans="3:5" x14ac:dyDescent="0.35">
      <c r="C115" s="98"/>
      <c r="E115" s="79"/>
    </row>
    <row r="116" spans="3:5" x14ac:dyDescent="0.35">
      <c r="C116" s="98"/>
      <c r="E116" s="79"/>
    </row>
    <row r="117" spans="3:5" x14ac:dyDescent="0.35">
      <c r="C117" s="98"/>
      <c r="E117" s="79"/>
    </row>
    <row r="118" spans="3:5" x14ac:dyDescent="0.35">
      <c r="C118" s="98"/>
      <c r="E118" s="79"/>
    </row>
    <row r="119" spans="3:5" x14ac:dyDescent="0.35">
      <c r="C119" s="98"/>
      <c r="E119" s="79"/>
    </row>
    <row r="120" spans="3:5" x14ac:dyDescent="0.35">
      <c r="C120" s="98"/>
      <c r="E120" s="79"/>
    </row>
    <row r="121" spans="3:5" x14ac:dyDescent="0.35">
      <c r="C121" s="98"/>
      <c r="E121" s="79"/>
    </row>
    <row r="122" spans="3:5" x14ac:dyDescent="0.35">
      <c r="C122" s="98"/>
      <c r="E122" s="79"/>
    </row>
    <row r="123" spans="3:5" x14ac:dyDescent="0.35">
      <c r="C123" s="98"/>
      <c r="E123" s="79"/>
    </row>
    <row r="124" spans="3:5" x14ac:dyDescent="0.35">
      <c r="C124" s="98"/>
      <c r="E124" s="79"/>
    </row>
    <row r="125" spans="3:5" x14ac:dyDescent="0.35">
      <c r="C125" s="98"/>
      <c r="E125" s="79"/>
    </row>
    <row r="126" spans="3:5" x14ac:dyDescent="0.35">
      <c r="C126" s="98"/>
      <c r="E126" s="79"/>
    </row>
    <row r="127" spans="3:5" x14ac:dyDescent="0.35">
      <c r="C127" s="98"/>
      <c r="E127" s="79"/>
    </row>
    <row r="128" spans="3:5" x14ac:dyDescent="0.35">
      <c r="C128" s="98"/>
      <c r="E128" s="79"/>
    </row>
    <row r="129" spans="3:5" x14ac:dyDescent="0.35">
      <c r="C129" s="98"/>
      <c r="E129" s="79"/>
    </row>
    <row r="130" spans="3:5" x14ac:dyDescent="0.35">
      <c r="C130" s="98"/>
      <c r="E130" s="79"/>
    </row>
    <row r="131" spans="3:5" x14ac:dyDescent="0.35">
      <c r="C131" s="98"/>
      <c r="E131" s="79"/>
    </row>
    <row r="132" spans="3:5" x14ac:dyDescent="0.35">
      <c r="C132" s="98"/>
      <c r="E132" s="79"/>
    </row>
    <row r="133" spans="3:5" x14ac:dyDescent="0.35">
      <c r="C133" s="98"/>
      <c r="E133" s="79"/>
    </row>
    <row r="134" spans="3:5" x14ac:dyDescent="0.35">
      <c r="C134" s="98"/>
      <c r="E134" s="79"/>
    </row>
    <row r="135" spans="3:5" x14ac:dyDescent="0.35">
      <c r="C135" s="98"/>
      <c r="E135" s="79"/>
    </row>
    <row r="136" spans="3:5" x14ac:dyDescent="0.35">
      <c r="C136" s="98"/>
      <c r="E136" s="79"/>
    </row>
    <row r="137" spans="3:5" x14ac:dyDescent="0.35">
      <c r="C137" s="98"/>
      <c r="E137" s="79"/>
    </row>
    <row r="138" spans="3:5" x14ac:dyDescent="0.35">
      <c r="C138" s="98"/>
      <c r="E138" s="79"/>
    </row>
    <row r="139" spans="3:5" x14ac:dyDescent="0.35">
      <c r="C139" s="98"/>
      <c r="E139" s="79"/>
    </row>
    <row r="140" spans="3:5" x14ac:dyDescent="0.35">
      <c r="C140" s="98"/>
      <c r="E140" s="79"/>
    </row>
    <row r="141" spans="3:5" x14ac:dyDescent="0.35">
      <c r="C141" s="98"/>
      <c r="E141" s="79"/>
    </row>
    <row r="142" spans="3:5" x14ac:dyDescent="0.35">
      <c r="C142" s="98"/>
      <c r="E142" s="79"/>
    </row>
    <row r="143" spans="3:5" x14ac:dyDescent="0.35">
      <c r="C143" s="98"/>
      <c r="E143" s="79"/>
    </row>
    <row r="144" spans="3:5" x14ac:dyDescent="0.35">
      <c r="C144" s="98"/>
      <c r="E144" s="79"/>
    </row>
    <row r="145" spans="3:5" x14ac:dyDescent="0.35">
      <c r="C145" s="98"/>
      <c r="E145" s="79"/>
    </row>
    <row r="146" spans="3:5" x14ac:dyDescent="0.35">
      <c r="C146" s="98"/>
      <c r="E146" s="79"/>
    </row>
    <row r="147" spans="3:5" x14ac:dyDescent="0.35">
      <c r="C147" s="98"/>
      <c r="E147" s="79"/>
    </row>
    <row r="148" spans="3:5" x14ac:dyDescent="0.35">
      <c r="C148" s="98"/>
      <c r="E148" s="79"/>
    </row>
    <row r="149" spans="3:5" x14ac:dyDescent="0.35">
      <c r="C149" s="98"/>
      <c r="E149" s="79"/>
    </row>
    <row r="150" spans="3:5" x14ac:dyDescent="0.35">
      <c r="C150" s="98"/>
      <c r="E150" s="79"/>
    </row>
    <row r="151" spans="3:5" x14ac:dyDescent="0.35">
      <c r="C151" s="98"/>
      <c r="E151" s="79"/>
    </row>
    <row r="152" spans="3:5" x14ac:dyDescent="0.35">
      <c r="C152" s="98"/>
      <c r="E152" s="79"/>
    </row>
    <row r="153" spans="3:5" x14ac:dyDescent="0.35">
      <c r="C153" s="98"/>
      <c r="E153" s="79"/>
    </row>
    <row r="154" spans="3:5" x14ac:dyDescent="0.35">
      <c r="C154" s="98"/>
      <c r="E154" s="79"/>
    </row>
    <row r="155" spans="3:5" x14ac:dyDescent="0.35">
      <c r="C155" s="98"/>
      <c r="E155" s="79"/>
    </row>
    <row r="156" spans="3:5" x14ac:dyDescent="0.35">
      <c r="C156" s="98"/>
      <c r="E156" s="79"/>
    </row>
    <row r="157" spans="3:5" x14ac:dyDescent="0.35">
      <c r="C157" s="98"/>
      <c r="E157" s="79"/>
    </row>
    <row r="158" spans="3:5" x14ac:dyDescent="0.35">
      <c r="C158" s="98"/>
      <c r="E158" s="79"/>
    </row>
    <row r="159" spans="3:5" x14ac:dyDescent="0.35">
      <c r="C159" s="98"/>
      <c r="E159" s="79"/>
    </row>
    <row r="160" spans="3:5" x14ac:dyDescent="0.35">
      <c r="C160" s="98"/>
      <c r="E160" s="79"/>
    </row>
    <row r="161" spans="3:5" x14ac:dyDescent="0.35">
      <c r="C161" s="98"/>
      <c r="E161" s="79"/>
    </row>
    <row r="162" spans="3:5" x14ac:dyDescent="0.35">
      <c r="C162" s="98"/>
      <c r="E162" s="79"/>
    </row>
    <row r="163" spans="3:5" x14ac:dyDescent="0.35">
      <c r="C163" s="98"/>
      <c r="E163" s="79"/>
    </row>
    <row r="164" spans="3:5" x14ac:dyDescent="0.35">
      <c r="C164" s="98"/>
      <c r="E164" s="79"/>
    </row>
    <row r="165" spans="3:5" x14ac:dyDescent="0.35">
      <c r="C165" s="98"/>
      <c r="E165" s="79"/>
    </row>
    <row r="166" spans="3:5" x14ac:dyDescent="0.35">
      <c r="C166" s="98"/>
      <c r="E166" s="79"/>
    </row>
    <row r="167" spans="3:5" x14ac:dyDescent="0.35">
      <c r="C167" s="98"/>
      <c r="E167" s="79"/>
    </row>
    <row r="168" spans="3:5" x14ac:dyDescent="0.35">
      <c r="C168" s="98"/>
      <c r="E168" s="79"/>
    </row>
    <row r="169" spans="3:5" x14ac:dyDescent="0.35">
      <c r="C169" s="98"/>
      <c r="E169" s="79"/>
    </row>
    <row r="170" spans="3:5" x14ac:dyDescent="0.35">
      <c r="C170" s="98"/>
      <c r="E170" s="79"/>
    </row>
    <row r="171" spans="3:5" x14ac:dyDescent="0.35">
      <c r="C171" s="98"/>
      <c r="E171" s="79"/>
    </row>
    <row r="172" spans="3:5" x14ac:dyDescent="0.35">
      <c r="C172" s="98"/>
      <c r="E172" s="79"/>
    </row>
    <row r="173" spans="3:5" x14ac:dyDescent="0.35">
      <c r="C173" s="98"/>
      <c r="E173" s="79"/>
    </row>
    <row r="174" spans="3:5" x14ac:dyDescent="0.35">
      <c r="C174" s="98"/>
      <c r="E174" s="79"/>
    </row>
    <row r="175" spans="3:5" x14ac:dyDescent="0.35">
      <c r="C175" s="98"/>
      <c r="E175" s="79"/>
    </row>
    <row r="176" spans="3:5" x14ac:dyDescent="0.35">
      <c r="C176" s="98"/>
      <c r="E176" s="79"/>
    </row>
    <row r="177" spans="3:5" x14ac:dyDescent="0.35">
      <c r="C177" s="98"/>
      <c r="E177" s="79"/>
    </row>
    <row r="178" spans="3:5" x14ac:dyDescent="0.35">
      <c r="C178" s="98"/>
      <c r="E178" s="79"/>
    </row>
    <row r="179" spans="3:5" x14ac:dyDescent="0.35">
      <c r="C179" s="98"/>
      <c r="E179" s="79"/>
    </row>
    <row r="180" spans="3:5" x14ac:dyDescent="0.35">
      <c r="C180" s="98"/>
      <c r="E180" s="79"/>
    </row>
    <row r="181" spans="3:5" x14ac:dyDescent="0.35">
      <c r="C181" s="98"/>
      <c r="E181" s="79"/>
    </row>
    <row r="182" spans="3:5" x14ac:dyDescent="0.35">
      <c r="C182" s="98"/>
      <c r="E182" s="79"/>
    </row>
    <row r="183" spans="3:5" x14ac:dyDescent="0.35">
      <c r="C183" s="98"/>
      <c r="E183" s="79"/>
    </row>
    <row r="184" spans="3:5" x14ac:dyDescent="0.35">
      <c r="C184" s="98"/>
      <c r="E184" s="79"/>
    </row>
    <row r="185" spans="3:5" x14ac:dyDescent="0.35">
      <c r="C185" s="98"/>
      <c r="E185" s="79"/>
    </row>
    <row r="186" spans="3:5" x14ac:dyDescent="0.35">
      <c r="C186" s="98"/>
      <c r="E186" s="79"/>
    </row>
    <row r="187" spans="3:5" x14ac:dyDescent="0.35">
      <c r="C187" s="98"/>
      <c r="E187" s="79"/>
    </row>
    <row r="188" spans="3:5" x14ac:dyDescent="0.35">
      <c r="C188" s="98"/>
      <c r="E188" s="79"/>
    </row>
    <row r="189" spans="3:5" x14ac:dyDescent="0.35">
      <c r="C189" s="98"/>
      <c r="E189" s="79"/>
    </row>
    <row r="190" spans="3:5" x14ac:dyDescent="0.35">
      <c r="C190" s="98"/>
      <c r="E190" s="79"/>
    </row>
    <row r="191" spans="3:5" x14ac:dyDescent="0.35">
      <c r="C191" s="98"/>
      <c r="E191" s="79"/>
    </row>
    <row r="192" spans="3:5" x14ac:dyDescent="0.35">
      <c r="C192" s="98"/>
      <c r="E192" s="79"/>
    </row>
    <row r="193" spans="3:5" x14ac:dyDescent="0.35">
      <c r="C193" s="98"/>
      <c r="E193" s="79"/>
    </row>
    <row r="194" spans="3:5" x14ac:dyDescent="0.35">
      <c r="C194" s="98"/>
      <c r="E194" s="79"/>
    </row>
    <row r="195" spans="3:5" x14ac:dyDescent="0.35">
      <c r="C195" s="98"/>
      <c r="E195" s="79"/>
    </row>
    <row r="196" spans="3:5" x14ac:dyDescent="0.35">
      <c r="C196" s="98"/>
      <c r="E196" s="79"/>
    </row>
    <row r="197" spans="3:5" x14ac:dyDescent="0.35">
      <c r="C197" s="98"/>
      <c r="E197" s="79"/>
    </row>
    <row r="198" spans="3:5" x14ac:dyDescent="0.35">
      <c r="C198" s="98"/>
      <c r="E198" s="79"/>
    </row>
    <row r="199" spans="3:5" x14ac:dyDescent="0.35">
      <c r="C199" s="98"/>
      <c r="E199" s="79"/>
    </row>
    <row r="200" spans="3:5" x14ac:dyDescent="0.35">
      <c r="C200" s="98"/>
      <c r="E200" s="79"/>
    </row>
    <row r="201" spans="3:5" x14ac:dyDescent="0.35">
      <c r="C201" s="98"/>
      <c r="E201" s="79"/>
    </row>
    <row r="202" spans="3:5" x14ac:dyDescent="0.35">
      <c r="C202" s="98"/>
      <c r="E202" s="79"/>
    </row>
    <row r="203" spans="3:5" x14ac:dyDescent="0.35">
      <c r="C203" s="98"/>
      <c r="E203" s="79"/>
    </row>
    <row r="204" spans="3:5" x14ac:dyDescent="0.35">
      <c r="C204" s="98"/>
      <c r="E204" s="79"/>
    </row>
    <row r="205" spans="3:5" x14ac:dyDescent="0.35">
      <c r="C205" s="98"/>
      <c r="E205" s="79"/>
    </row>
    <row r="206" spans="3:5" x14ac:dyDescent="0.35">
      <c r="C206" s="98"/>
      <c r="E206" s="79"/>
    </row>
    <row r="207" spans="3:5" x14ac:dyDescent="0.35">
      <c r="C207" s="98"/>
      <c r="E207" s="79"/>
    </row>
    <row r="208" spans="3:5" x14ac:dyDescent="0.35">
      <c r="C208" s="98"/>
      <c r="E208" s="79"/>
    </row>
    <row r="209" spans="3:5" x14ac:dyDescent="0.35">
      <c r="C209" s="98"/>
      <c r="E209" s="79"/>
    </row>
    <row r="210" spans="3:5" x14ac:dyDescent="0.35">
      <c r="C210" s="98"/>
      <c r="E210" s="79"/>
    </row>
    <row r="211" spans="3:5" x14ac:dyDescent="0.35">
      <c r="C211" s="98"/>
      <c r="E211" s="79"/>
    </row>
    <row r="212" spans="3:5" x14ac:dyDescent="0.35">
      <c r="C212" s="98"/>
      <c r="E212" s="79"/>
    </row>
    <row r="213" spans="3:5" x14ac:dyDescent="0.35">
      <c r="C213" s="98"/>
      <c r="E213" s="79"/>
    </row>
    <row r="214" spans="3:5" x14ac:dyDescent="0.35">
      <c r="C214" s="98"/>
      <c r="E214" s="79"/>
    </row>
    <row r="215" spans="3:5" x14ac:dyDescent="0.35">
      <c r="C215" s="98"/>
      <c r="E215" s="79"/>
    </row>
    <row r="216" spans="3:5" x14ac:dyDescent="0.35">
      <c r="C216" s="98"/>
      <c r="E216" s="79"/>
    </row>
    <row r="217" spans="3:5" x14ac:dyDescent="0.35">
      <c r="C217" s="98"/>
      <c r="E217" s="79"/>
    </row>
    <row r="218" spans="3:5" x14ac:dyDescent="0.35">
      <c r="C218" s="98"/>
      <c r="E218" s="79"/>
    </row>
    <row r="219" spans="3:5" x14ac:dyDescent="0.35">
      <c r="C219" s="98"/>
      <c r="E219" s="79"/>
    </row>
    <row r="220" spans="3:5" x14ac:dyDescent="0.35">
      <c r="C220" s="98"/>
      <c r="E220" s="79"/>
    </row>
    <row r="221" spans="3:5" x14ac:dyDescent="0.35">
      <c r="C221" s="98"/>
      <c r="E221" s="79"/>
    </row>
    <row r="222" spans="3:5" x14ac:dyDescent="0.35">
      <c r="C222" s="98"/>
      <c r="E222" s="79"/>
    </row>
    <row r="223" spans="3:5" x14ac:dyDescent="0.35">
      <c r="C223" s="98"/>
      <c r="E223" s="79"/>
    </row>
    <row r="224" spans="3:5" x14ac:dyDescent="0.35">
      <c r="C224" s="98"/>
      <c r="E224" s="79"/>
    </row>
    <row r="225" spans="3:5" x14ac:dyDescent="0.35">
      <c r="C225" s="98"/>
      <c r="E225" s="79"/>
    </row>
    <row r="226" spans="3:5" x14ac:dyDescent="0.35">
      <c r="C226" s="98"/>
      <c r="E226" s="79"/>
    </row>
    <row r="227" spans="3:5" x14ac:dyDescent="0.35">
      <c r="C227" s="98"/>
      <c r="E227" s="79"/>
    </row>
    <row r="228" spans="3:5" x14ac:dyDescent="0.35">
      <c r="C228" s="98"/>
      <c r="E228" s="79"/>
    </row>
    <row r="229" spans="3:5" x14ac:dyDescent="0.35">
      <c r="C229" s="98"/>
      <c r="E229" s="79"/>
    </row>
    <row r="230" spans="3:5" x14ac:dyDescent="0.35">
      <c r="C230" s="98"/>
      <c r="E230" s="79"/>
    </row>
    <row r="231" spans="3:5" x14ac:dyDescent="0.35">
      <c r="C231" s="98"/>
      <c r="E231" s="79"/>
    </row>
    <row r="232" spans="3:5" x14ac:dyDescent="0.35">
      <c r="C232" s="98"/>
      <c r="E232" s="79"/>
    </row>
    <row r="233" spans="3:5" x14ac:dyDescent="0.35">
      <c r="C233" s="98"/>
      <c r="E233" s="79"/>
    </row>
    <row r="234" spans="3:5" x14ac:dyDescent="0.35">
      <c r="C234" s="98"/>
      <c r="E234" s="79"/>
    </row>
    <row r="235" spans="3:5" x14ac:dyDescent="0.35">
      <c r="C235" s="98"/>
      <c r="E235" s="79"/>
    </row>
    <row r="236" spans="3:5" x14ac:dyDescent="0.35">
      <c r="C236" s="98"/>
      <c r="E236" s="79"/>
    </row>
    <row r="237" spans="3:5" x14ac:dyDescent="0.35">
      <c r="C237" s="98"/>
      <c r="E237" s="79"/>
    </row>
    <row r="238" spans="3:5" x14ac:dyDescent="0.35">
      <c r="C238" s="98"/>
      <c r="E238" s="79"/>
    </row>
    <row r="239" spans="3:5" x14ac:dyDescent="0.35">
      <c r="C239" s="98"/>
      <c r="E239" s="79"/>
    </row>
    <row r="240" spans="3:5" x14ac:dyDescent="0.35">
      <c r="C240" s="98"/>
      <c r="E240" s="79"/>
    </row>
    <row r="241" spans="3:5" x14ac:dyDescent="0.35">
      <c r="C241" s="98"/>
      <c r="E241" s="79"/>
    </row>
    <row r="242" spans="3:5" x14ac:dyDescent="0.35">
      <c r="C242" s="98"/>
      <c r="E242" s="79"/>
    </row>
    <row r="243" spans="3:5" x14ac:dyDescent="0.35">
      <c r="C243" s="98"/>
      <c r="E243" s="79"/>
    </row>
    <row r="244" spans="3:5" x14ac:dyDescent="0.35">
      <c r="C244" s="98"/>
      <c r="E244" s="79"/>
    </row>
    <row r="245" spans="3:5" x14ac:dyDescent="0.35">
      <c r="C245" s="98"/>
      <c r="E245" s="79"/>
    </row>
    <row r="246" spans="3:5" x14ac:dyDescent="0.35">
      <c r="C246" s="98"/>
      <c r="E246" s="79"/>
    </row>
    <row r="247" spans="3:5" x14ac:dyDescent="0.35">
      <c r="C247" s="98"/>
      <c r="E247" s="79"/>
    </row>
    <row r="248" spans="3:5" x14ac:dyDescent="0.35">
      <c r="C248" s="98"/>
      <c r="E248" s="79"/>
    </row>
    <row r="249" spans="3:5" x14ac:dyDescent="0.35">
      <c r="C249" s="98"/>
      <c r="E249" s="79"/>
    </row>
    <row r="250" spans="3:5" x14ac:dyDescent="0.35">
      <c r="C250" s="98"/>
      <c r="E250" s="79"/>
    </row>
    <row r="251" spans="3:5" x14ac:dyDescent="0.35">
      <c r="C251" s="98"/>
      <c r="E251" s="79"/>
    </row>
    <row r="252" spans="3:5" x14ac:dyDescent="0.35">
      <c r="C252" s="98"/>
      <c r="E252" s="79"/>
    </row>
    <row r="253" spans="3:5" x14ac:dyDescent="0.35">
      <c r="C253" s="98"/>
      <c r="E253" s="79"/>
    </row>
    <row r="254" spans="3:5" x14ac:dyDescent="0.35">
      <c r="C254" s="98"/>
      <c r="E254" s="79"/>
    </row>
    <row r="255" spans="3:5" x14ac:dyDescent="0.35">
      <c r="C255" s="98"/>
      <c r="E255" s="79"/>
    </row>
    <row r="256" spans="3:5" x14ac:dyDescent="0.35">
      <c r="C256" s="98"/>
      <c r="E256" s="79"/>
    </row>
    <row r="257" spans="3:5" x14ac:dyDescent="0.35">
      <c r="C257" s="98"/>
      <c r="E257" s="79"/>
    </row>
    <row r="258" spans="3:5" x14ac:dyDescent="0.35">
      <c r="C258" s="98"/>
      <c r="E258" s="79"/>
    </row>
    <row r="259" spans="3:5" x14ac:dyDescent="0.35">
      <c r="C259" s="98"/>
      <c r="E259" s="79"/>
    </row>
    <row r="260" spans="3:5" x14ac:dyDescent="0.35">
      <c r="C260" s="98"/>
      <c r="E260" s="79"/>
    </row>
    <row r="261" spans="3:5" x14ac:dyDescent="0.35">
      <c r="C261" s="98"/>
      <c r="E261" s="79"/>
    </row>
    <row r="262" spans="3:5" x14ac:dyDescent="0.35">
      <c r="C262" s="98"/>
      <c r="E262" s="79"/>
    </row>
    <row r="263" spans="3:5" x14ac:dyDescent="0.35">
      <c r="C263" s="98"/>
      <c r="E263" s="79"/>
    </row>
    <row r="264" spans="3:5" x14ac:dyDescent="0.35">
      <c r="C264" s="98"/>
      <c r="E264" s="79"/>
    </row>
    <row r="265" spans="3:5" x14ac:dyDescent="0.35">
      <c r="C265" s="98"/>
      <c r="E265" s="79"/>
    </row>
    <row r="266" spans="3:5" x14ac:dyDescent="0.35">
      <c r="C266" s="98"/>
      <c r="E266" s="79"/>
    </row>
    <row r="267" spans="3:5" x14ac:dyDescent="0.35">
      <c r="C267" s="98"/>
      <c r="E267" s="79"/>
    </row>
    <row r="268" spans="3:5" x14ac:dyDescent="0.35">
      <c r="C268" s="98"/>
      <c r="E268" s="79"/>
    </row>
    <row r="269" spans="3:5" x14ac:dyDescent="0.35">
      <c r="C269" s="98"/>
      <c r="E269" s="79"/>
    </row>
    <row r="270" spans="3:5" x14ac:dyDescent="0.35">
      <c r="C270" s="98"/>
      <c r="E270" s="79"/>
    </row>
    <row r="271" spans="3:5" x14ac:dyDescent="0.35">
      <c r="C271" s="98"/>
      <c r="E271" s="79"/>
    </row>
    <row r="272" spans="3:5" x14ac:dyDescent="0.35">
      <c r="C272" s="98"/>
      <c r="E272" s="79"/>
    </row>
    <row r="273" spans="3:5" x14ac:dyDescent="0.35">
      <c r="C273" s="98"/>
      <c r="E273" s="79"/>
    </row>
    <row r="274" spans="3:5" x14ac:dyDescent="0.35">
      <c r="C274" s="98"/>
      <c r="E274" s="79"/>
    </row>
    <row r="275" spans="3:5" x14ac:dyDescent="0.35">
      <c r="C275" s="98"/>
      <c r="E275" s="79"/>
    </row>
    <row r="276" spans="3:5" x14ac:dyDescent="0.35">
      <c r="C276" s="98"/>
      <c r="E276" s="79"/>
    </row>
    <row r="277" spans="3:5" x14ac:dyDescent="0.35">
      <c r="C277" s="98"/>
      <c r="E277" s="79"/>
    </row>
    <row r="278" spans="3:5" x14ac:dyDescent="0.35">
      <c r="C278" s="98"/>
      <c r="E278" s="79"/>
    </row>
    <row r="279" spans="3:5" x14ac:dyDescent="0.35">
      <c r="C279" s="98"/>
      <c r="E279" s="79"/>
    </row>
    <row r="280" spans="3:5" x14ac:dyDescent="0.35">
      <c r="C280" s="98"/>
      <c r="E280" s="79"/>
    </row>
    <row r="281" spans="3:5" x14ac:dyDescent="0.35">
      <c r="C281" s="98"/>
      <c r="E281" s="79"/>
    </row>
    <row r="282" spans="3:5" x14ac:dyDescent="0.35">
      <c r="C282" s="98"/>
      <c r="E282" s="79"/>
    </row>
    <row r="283" spans="3:5" x14ac:dyDescent="0.35">
      <c r="C283" s="98"/>
      <c r="E283" s="79"/>
    </row>
    <row r="284" spans="3:5" x14ac:dyDescent="0.35">
      <c r="C284" s="98"/>
      <c r="E284" s="79"/>
    </row>
    <row r="285" spans="3:5" x14ac:dyDescent="0.35">
      <c r="C285" s="98"/>
      <c r="E285" s="79"/>
    </row>
    <row r="286" spans="3:5" x14ac:dyDescent="0.35">
      <c r="C286" s="98"/>
      <c r="E286" s="79"/>
    </row>
    <row r="287" spans="3:5" x14ac:dyDescent="0.35">
      <c r="C287" s="98"/>
      <c r="E287" s="79"/>
    </row>
    <row r="288" spans="3:5" x14ac:dyDescent="0.35">
      <c r="C288" s="98"/>
      <c r="E288" s="79"/>
    </row>
    <row r="289" spans="3:5" x14ac:dyDescent="0.35">
      <c r="C289" s="98"/>
      <c r="E289" s="79"/>
    </row>
    <row r="290" spans="3:5" x14ac:dyDescent="0.35">
      <c r="C290" s="98"/>
      <c r="E290" s="79"/>
    </row>
    <row r="291" spans="3:5" x14ac:dyDescent="0.35">
      <c r="C291" s="98"/>
      <c r="E291" s="79"/>
    </row>
    <row r="292" spans="3:5" x14ac:dyDescent="0.35">
      <c r="C292" s="98"/>
      <c r="E292" s="79"/>
    </row>
    <row r="293" spans="3:5" x14ac:dyDescent="0.35">
      <c r="C293" s="98"/>
      <c r="E293" s="79"/>
    </row>
    <row r="294" spans="3:5" x14ac:dyDescent="0.35">
      <c r="C294" s="98"/>
      <c r="E294" s="79"/>
    </row>
    <row r="295" spans="3:5" x14ac:dyDescent="0.35">
      <c r="C295" s="98"/>
      <c r="E295" s="79"/>
    </row>
    <row r="296" spans="3:5" x14ac:dyDescent="0.35">
      <c r="C296" s="98"/>
      <c r="E296" s="79"/>
    </row>
    <row r="297" spans="3:5" x14ac:dyDescent="0.35">
      <c r="C297" s="98"/>
      <c r="E297" s="79"/>
    </row>
    <row r="298" spans="3:5" x14ac:dyDescent="0.35">
      <c r="C298" s="98"/>
      <c r="E298" s="79"/>
    </row>
    <row r="299" spans="3:5" x14ac:dyDescent="0.35">
      <c r="C299" s="98"/>
      <c r="E299" s="79"/>
    </row>
    <row r="300" spans="3:5" x14ac:dyDescent="0.35">
      <c r="C300" s="98"/>
      <c r="E300" s="79"/>
    </row>
    <row r="301" spans="3:5" x14ac:dyDescent="0.35">
      <c r="C301" s="98"/>
      <c r="E301" s="79"/>
    </row>
    <row r="302" spans="3:5" x14ac:dyDescent="0.35">
      <c r="C302" s="98"/>
      <c r="E302" s="79"/>
    </row>
    <row r="303" spans="3:5" x14ac:dyDescent="0.35">
      <c r="C303" s="98"/>
      <c r="E303" s="79"/>
    </row>
    <row r="304" spans="3:5" x14ac:dyDescent="0.35">
      <c r="C304" s="98"/>
      <c r="E304" s="79"/>
    </row>
    <row r="305" spans="3:5" x14ac:dyDescent="0.35">
      <c r="C305" s="98"/>
      <c r="E305" s="79"/>
    </row>
    <row r="306" spans="3:5" x14ac:dyDescent="0.35">
      <c r="C306" s="98"/>
      <c r="E306" s="79"/>
    </row>
    <row r="307" spans="3:5" x14ac:dyDescent="0.35">
      <c r="C307" s="98"/>
      <c r="E307" s="79"/>
    </row>
    <row r="308" spans="3:5" x14ac:dyDescent="0.35">
      <c r="C308" s="98"/>
      <c r="E308" s="79"/>
    </row>
    <row r="309" spans="3:5" x14ac:dyDescent="0.35">
      <c r="C309" s="98"/>
      <c r="E309" s="79"/>
    </row>
    <row r="310" spans="3:5" x14ac:dyDescent="0.35">
      <c r="C310" s="98"/>
      <c r="E310" s="79"/>
    </row>
    <row r="311" spans="3:5" x14ac:dyDescent="0.35">
      <c r="C311" s="98"/>
      <c r="E311" s="79"/>
    </row>
    <row r="312" spans="3:5" x14ac:dyDescent="0.35">
      <c r="C312" s="98"/>
      <c r="E312" s="79"/>
    </row>
    <row r="313" spans="3:5" x14ac:dyDescent="0.35">
      <c r="C313" s="98"/>
      <c r="E313" s="79"/>
    </row>
    <row r="314" spans="3:5" x14ac:dyDescent="0.35">
      <c r="C314" s="98"/>
      <c r="E314" s="79"/>
    </row>
    <row r="315" spans="3:5" x14ac:dyDescent="0.35">
      <c r="C315" s="98"/>
      <c r="E315" s="79"/>
    </row>
    <row r="316" spans="3:5" x14ac:dyDescent="0.35">
      <c r="C316" s="98"/>
      <c r="E316" s="79"/>
    </row>
    <row r="317" spans="3:5" x14ac:dyDescent="0.35">
      <c r="C317" s="98"/>
      <c r="E317" s="79"/>
    </row>
    <row r="318" spans="3:5" x14ac:dyDescent="0.35">
      <c r="C318" s="98"/>
      <c r="E318" s="79"/>
    </row>
    <row r="319" spans="3:5" x14ac:dyDescent="0.35">
      <c r="C319" s="98"/>
      <c r="E319" s="79"/>
    </row>
    <row r="320" spans="3:5" x14ac:dyDescent="0.35">
      <c r="C320" s="98"/>
      <c r="E320" s="79"/>
    </row>
    <row r="321" spans="3:5" x14ac:dyDescent="0.35">
      <c r="C321" s="98"/>
      <c r="E321" s="79"/>
    </row>
    <row r="322" spans="3:5" x14ac:dyDescent="0.35">
      <c r="C322" s="98"/>
      <c r="E322" s="79"/>
    </row>
    <row r="323" spans="3:5" x14ac:dyDescent="0.35">
      <c r="C323" s="98"/>
      <c r="E323" s="79"/>
    </row>
    <row r="324" spans="3:5" x14ac:dyDescent="0.35">
      <c r="C324" s="98"/>
      <c r="E324" s="79"/>
    </row>
    <row r="325" spans="3:5" x14ac:dyDescent="0.35">
      <c r="C325" s="98"/>
      <c r="E325" s="79"/>
    </row>
    <row r="326" spans="3:5" x14ac:dyDescent="0.35">
      <c r="C326" s="98"/>
      <c r="E326" s="79"/>
    </row>
    <row r="327" spans="3:5" x14ac:dyDescent="0.35">
      <c r="C327" s="98"/>
      <c r="E327" s="79"/>
    </row>
    <row r="328" spans="3:5" x14ac:dyDescent="0.35">
      <c r="C328" s="98"/>
      <c r="E328" s="79"/>
    </row>
    <row r="329" spans="3:5" x14ac:dyDescent="0.35">
      <c r="C329" s="98"/>
      <c r="E329" s="79"/>
    </row>
    <row r="330" spans="3:5" x14ac:dyDescent="0.35">
      <c r="C330" s="98"/>
      <c r="E330" s="79"/>
    </row>
    <row r="331" spans="3:5" x14ac:dyDescent="0.35">
      <c r="C331" s="98"/>
      <c r="E331" s="79"/>
    </row>
    <row r="332" spans="3:5" x14ac:dyDescent="0.35">
      <c r="C332" s="98"/>
      <c r="E332" s="79"/>
    </row>
    <row r="333" spans="3:5" x14ac:dyDescent="0.35">
      <c r="C333" s="98"/>
      <c r="E333" s="79"/>
    </row>
    <row r="334" spans="3:5" x14ac:dyDescent="0.35">
      <c r="C334" s="98"/>
      <c r="E334" s="79"/>
    </row>
    <row r="335" spans="3:5" x14ac:dyDescent="0.35">
      <c r="C335" s="98"/>
      <c r="E335" s="79"/>
    </row>
    <row r="336" spans="3:5" x14ac:dyDescent="0.35">
      <c r="C336" s="98"/>
      <c r="E336" s="79"/>
    </row>
    <row r="337" spans="3:5" x14ac:dyDescent="0.35">
      <c r="C337" s="98"/>
      <c r="E337" s="79"/>
    </row>
    <row r="338" spans="3:5" x14ac:dyDescent="0.35">
      <c r="C338" s="98"/>
      <c r="E338" s="79"/>
    </row>
    <row r="339" spans="3:5" x14ac:dyDescent="0.35">
      <c r="C339" s="98"/>
      <c r="E339" s="79"/>
    </row>
    <row r="340" spans="3:5" x14ac:dyDescent="0.35">
      <c r="C340" s="98"/>
      <c r="E340" s="79"/>
    </row>
    <row r="341" spans="3:5" x14ac:dyDescent="0.35">
      <c r="C341" s="98"/>
      <c r="E341" s="79"/>
    </row>
    <row r="342" spans="3:5" x14ac:dyDescent="0.35">
      <c r="C342" s="98"/>
      <c r="E342" s="79"/>
    </row>
    <row r="343" spans="3:5" x14ac:dyDescent="0.35">
      <c r="C343" s="98"/>
      <c r="E343" s="79"/>
    </row>
    <row r="344" spans="3:5" x14ac:dyDescent="0.35">
      <c r="C344" s="98"/>
      <c r="E344" s="79"/>
    </row>
    <row r="345" spans="3:5" x14ac:dyDescent="0.35">
      <c r="C345" s="98"/>
      <c r="E345" s="79"/>
    </row>
    <row r="346" spans="3:5" x14ac:dyDescent="0.35">
      <c r="C346" s="98"/>
      <c r="E346" s="79"/>
    </row>
    <row r="347" spans="3:5" x14ac:dyDescent="0.35">
      <c r="C347" s="98"/>
      <c r="E347" s="79"/>
    </row>
    <row r="348" spans="3:5" x14ac:dyDescent="0.35">
      <c r="C348" s="98"/>
      <c r="E348" s="79"/>
    </row>
    <row r="349" spans="3:5" x14ac:dyDescent="0.35">
      <c r="C349" s="98"/>
      <c r="E349" s="79"/>
    </row>
    <row r="350" spans="3:5" x14ac:dyDescent="0.35">
      <c r="C350" s="98"/>
      <c r="E350" s="79"/>
    </row>
    <row r="351" spans="3:5" x14ac:dyDescent="0.35">
      <c r="C351" s="98"/>
      <c r="E351" s="79"/>
    </row>
    <row r="352" spans="3:5" x14ac:dyDescent="0.35">
      <c r="C352" s="98"/>
      <c r="E352" s="79"/>
    </row>
    <row r="353" spans="3:5" x14ac:dyDescent="0.35">
      <c r="C353" s="98"/>
      <c r="E353" s="79"/>
    </row>
    <row r="354" spans="3:5" x14ac:dyDescent="0.35">
      <c r="C354" s="98"/>
      <c r="E354" s="79"/>
    </row>
    <row r="355" spans="3:5" x14ac:dyDescent="0.35">
      <c r="C355" s="98"/>
      <c r="E355" s="79"/>
    </row>
    <row r="356" spans="3:5" x14ac:dyDescent="0.35">
      <c r="C356" s="98"/>
      <c r="E356" s="79"/>
    </row>
    <row r="357" spans="3:5" x14ac:dyDescent="0.35">
      <c r="C357" s="98"/>
      <c r="E357" s="79"/>
    </row>
    <row r="358" spans="3:5" x14ac:dyDescent="0.35">
      <c r="C358" s="98"/>
      <c r="E358" s="79"/>
    </row>
    <row r="359" spans="3:5" x14ac:dyDescent="0.35">
      <c r="C359" s="98"/>
      <c r="E359" s="79"/>
    </row>
    <row r="360" spans="3:5" x14ac:dyDescent="0.35">
      <c r="C360" s="98"/>
      <c r="E360" s="79"/>
    </row>
    <row r="361" spans="3:5" x14ac:dyDescent="0.35">
      <c r="C361" s="98"/>
      <c r="E361" s="79"/>
    </row>
    <row r="362" spans="3:5" x14ac:dyDescent="0.35">
      <c r="C362" s="98"/>
      <c r="E362" s="79"/>
    </row>
    <row r="363" spans="3:5" x14ac:dyDescent="0.35">
      <c r="C363" s="98"/>
      <c r="E363" s="79"/>
    </row>
    <row r="364" spans="3:5" x14ac:dyDescent="0.35">
      <c r="C364" s="98"/>
      <c r="E364" s="79"/>
    </row>
    <row r="365" spans="3:5" x14ac:dyDescent="0.35">
      <c r="C365" s="98"/>
      <c r="E365" s="79"/>
    </row>
    <row r="366" spans="3:5" x14ac:dyDescent="0.35">
      <c r="C366" s="98"/>
      <c r="E366" s="79"/>
    </row>
    <row r="367" spans="3:5" x14ac:dyDescent="0.35">
      <c r="C367" s="98"/>
      <c r="E367" s="79"/>
    </row>
    <row r="368" spans="3:5" x14ac:dyDescent="0.35">
      <c r="C368" s="98"/>
      <c r="E368" s="79"/>
    </row>
    <row r="369" spans="3:5" x14ac:dyDescent="0.35">
      <c r="C369" s="98"/>
      <c r="E369" s="79"/>
    </row>
    <row r="370" spans="3:5" x14ac:dyDescent="0.35">
      <c r="C370" s="98"/>
      <c r="E370" s="79"/>
    </row>
    <row r="371" spans="3:5" x14ac:dyDescent="0.35">
      <c r="C371" s="98"/>
      <c r="E371" s="79"/>
    </row>
    <row r="372" spans="3:5" x14ac:dyDescent="0.35">
      <c r="C372" s="98"/>
      <c r="E372" s="79"/>
    </row>
    <row r="373" spans="3:5" x14ac:dyDescent="0.35">
      <c r="C373" s="98"/>
      <c r="E373" s="79"/>
    </row>
    <row r="374" spans="3:5" x14ac:dyDescent="0.35">
      <c r="C374" s="98"/>
      <c r="E374" s="79"/>
    </row>
    <row r="375" spans="3:5" x14ac:dyDescent="0.35">
      <c r="C375" s="98"/>
      <c r="E375" s="79"/>
    </row>
    <row r="376" spans="3:5" x14ac:dyDescent="0.35">
      <c r="C376" s="98"/>
      <c r="E376" s="79"/>
    </row>
    <row r="377" spans="3:5" x14ac:dyDescent="0.35">
      <c r="C377" s="98"/>
      <c r="E377" s="79"/>
    </row>
    <row r="378" spans="3:5" x14ac:dyDescent="0.35">
      <c r="C378" s="98"/>
      <c r="E378" s="79"/>
    </row>
    <row r="379" spans="3:5" x14ac:dyDescent="0.35">
      <c r="C379" s="98"/>
      <c r="E379" s="79"/>
    </row>
    <row r="380" spans="3:5" x14ac:dyDescent="0.35">
      <c r="C380" s="98"/>
      <c r="E380" s="79"/>
    </row>
    <row r="381" spans="3:5" x14ac:dyDescent="0.35">
      <c r="C381" s="98"/>
      <c r="E381" s="79"/>
    </row>
    <row r="382" spans="3:5" x14ac:dyDescent="0.35">
      <c r="C382" s="98"/>
      <c r="E382" s="79"/>
    </row>
    <row r="383" spans="3:5" x14ac:dyDescent="0.35">
      <c r="C383" s="98"/>
      <c r="E383" s="79"/>
    </row>
    <row r="384" spans="3:5" x14ac:dyDescent="0.35">
      <c r="C384" s="98"/>
      <c r="E384" s="79"/>
    </row>
    <row r="385" spans="3:5" x14ac:dyDescent="0.35">
      <c r="C385" s="98"/>
      <c r="E385" s="79"/>
    </row>
    <row r="386" spans="3:5" x14ac:dyDescent="0.35">
      <c r="C386" s="98"/>
      <c r="E386" s="79"/>
    </row>
    <row r="387" spans="3:5" x14ac:dyDescent="0.35">
      <c r="C387" s="98"/>
      <c r="E387" s="79"/>
    </row>
    <row r="388" spans="3:5" x14ac:dyDescent="0.35">
      <c r="C388" s="98"/>
      <c r="E388" s="79"/>
    </row>
    <row r="389" spans="3:5" x14ac:dyDescent="0.35">
      <c r="C389" s="98"/>
      <c r="E389" s="79"/>
    </row>
    <row r="390" spans="3:5" x14ac:dyDescent="0.35">
      <c r="C390" s="98"/>
      <c r="E390" s="79"/>
    </row>
    <row r="391" spans="3:5" x14ac:dyDescent="0.35">
      <c r="C391" s="98"/>
      <c r="E391" s="79"/>
    </row>
    <row r="392" spans="3:5" x14ac:dyDescent="0.35">
      <c r="C392" s="98"/>
      <c r="E392" s="79"/>
    </row>
    <row r="393" spans="3:5" x14ac:dyDescent="0.35">
      <c r="C393" s="98"/>
      <c r="E393" s="79"/>
    </row>
    <row r="394" spans="3:5" x14ac:dyDescent="0.35">
      <c r="C394" s="98"/>
      <c r="E394" s="79"/>
    </row>
    <row r="395" spans="3:5" x14ac:dyDescent="0.35">
      <c r="C395" s="98"/>
      <c r="E395" s="79"/>
    </row>
    <row r="396" spans="3:5" x14ac:dyDescent="0.35">
      <c r="C396" s="98"/>
      <c r="E396" s="79"/>
    </row>
    <row r="397" spans="3:5" x14ac:dyDescent="0.35">
      <c r="C397" s="98"/>
      <c r="E397" s="79"/>
    </row>
    <row r="398" spans="3:5" x14ac:dyDescent="0.35">
      <c r="C398" s="98"/>
      <c r="E398" s="79"/>
    </row>
    <row r="399" spans="3:5" x14ac:dyDescent="0.35">
      <c r="C399" s="98"/>
      <c r="E399" s="79"/>
    </row>
    <row r="400" spans="3:5" x14ac:dyDescent="0.35">
      <c r="C400" s="98"/>
      <c r="E400" s="79"/>
    </row>
    <row r="401" spans="3:5" x14ac:dyDescent="0.35">
      <c r="C401" s="98"/>
      <c r="E401" s="79"/>
    </row>
    <row r="402" spans="3:5" x14ac:dyDescent="0.35">
      <c r="C402" s="98"/>
      <c r="E402" s="79"/>
    </row>
    <row r="403" spans="3:5" x14ac:dyDescent="0.35">
      <c r="C403" s="98"/>
      <c r="E403" s="79"/>
    </row>
    <row r="404" spans="3:5" x14ac:dyDescent="0.35">
      <c r="C404" s="98"/>
      <c r="E404" s="79"/>
    </row>
    <row r="405" spans="3:5" x14ac:dyDescent="0.35">
      <c r="C405" s="98"/>
      <c r="E405" s="79"/>
    </row>
    <row r="406" spans="3:5" x14ac:dyDescent="0.35">
      <c r="C406" s="98"/>
      <c r="E406" s="79"/>
    </row>
    <row r="407" spans="3:5" x14ac:dyDescent="0.35">
      <c r="C407" s="98"/>
      <c r="E407" s="79"/>
    </row>
    <row r="408" spans="3:5" x14ac:dyDescent="0.35">
      <c r="C408" s="98"/>
      <c r="E408" s="79"/>
    </row>
    <row r="409" spans="3:5" x14ac:dyDescent="0.35">
      <c r="C409" s="98"/>
      <c r="E409" s="79"/>
    </row>
    <row r="410" spans="3:5" x14ac:dyDescent="0.35">
      <c r="C410" s="98"/>
      <c r="E410" s="79"/>
    </row>
    <row r="411" spans="3:5" x14ac:dyDescent="0.35">
      <c r="C411" s="98"/>
      <c r="E411" s="79"/>
    </row>
    <row r="412" spans="3:5" x14ac:dyDescent="0.35">
      <c r="C412" s="98"/>
      <c r="E412" s="79"/>
    </row>
    <row r="413" spans="3:5" x14ac:dyDescent="0.35">
      <c r="C413" s="98"/>
      <c r="E413" s="79"/>
    </row>
    <row r="414" spans="3:5" x14ac:dyDescent="0.35">
      <c r="C414" s="98"/>
      <c r="E414" s="79"/>
    </row>
    <row r="415" spans="3:5" x14ac:dyDescent="0.35">
      <c r="C415" s="98"/>
      <c r="E415" s="79"/>
    </row>
    <row r="416" spans="3:5" x14ac:dyDescent="0.35">
      <c r="C416" s="98"/>
      <c r="E416" s="79"/>
    </row>
    <row r="417" spans="3:5" x14ac:dyDescent="0.35">
      <c r="C417" s="98"/>
      <c r="E417" s="79"/>
    </row>
    <row r="418" spans="3:5" x14ac:dyDescent="0.35">
      <c r="C418" s="98"/>
      <c r="E418" s="79"/>
    </row>
    <row r="419" spans="3:5" x14ac:dyDescent="0.35">
      <c r="C419" s="98"/>
      <c r="E419" s="79"/>
    </row>
    <row r="420" spans="3:5" x14ac:dyDescent="0.35">
      <c r="C420" s="98"/>
      <c r="E420" s="79"/>
    </row>
    <row r="421" spans="3:5" x14ac:dyDescent="0.35">
      <c r="C421" s="98"/>
      <c r="E421" s="79"/>
    </row>
    <row r="422" spans="3:5" x14ac:dyDescent="0.35">
      <c r="C422" s="98"/>
      <c r="E422" s="79"/>
    </row>
    <row r="423" spans="3:5" x14ac:dyDescent="0.35">
      <c r="C423" s="98"/>
      <c r="E423" s="79"/>
    </row>
    <row r="424" spans="3:5" x14ac:dyDescent="0.35">
      <c r="C424" s="98"/>
      <c r="E424" s="79"/>
    </row>
    <row r="425" spans="3:5" x14ac:dyDescent="0.35">
      <c r="C425" s="98"/>
      <c r="E425" s="79"/>
    </row>
    <row r="426" spans="3:5" x14ac:dyDescent="0.35">
      <c r="C426" s="98"/>
      <c r="E426" s="79"/>
    </row>
    <row r="427" spans="3:5" x14ac:dyDescent="0.35">
      <c r="C427" s="98"/>
      <c r="E427" s="79"/>
    </row>
    <row r="428" spans="3:5" x14ac:dyDescent="0.35">
      <c r="C428" s="98"/>
      <c r="E428" s="79"/>
    </row>
    <row r="429" spans="3:5" x14ac:dyDescent="0.35">
      <c r="C429" s="98"/>
      <c r="E429" s="79"/>
    </row>
    <row r="430" spans="3:5" x14ac:dyDescent="0.35">
      <c r="C430" s="98"/>
      <c r="E430" s="79"/>
    </row>
    <row r="431" spans="3:5" x14ac:dyDescent="0.35">
      <c r="C431" s="98"/>
      <c r="E431" s="79"/>
    </row>
    <row r="432" spans="3:5" x14ac:dyDescent="0.35">
      <c r="C432" s="98"/>
      <c r="E432" s="79"/>
    </row>
    <row r="433" spans="3:5" x14ac:dyDescent="0.35">
      <c r="C433" s="98"/>
      <c r="E433" s="79"/>
    </row>
    <row r="434" spans="3:5" x14ac:dyDescent="0.35">
      <c r="C434" s="98"/>
      <c r="E434" s="79"/>
    </row>
    <row r="435" spans="3:5" x14ac:dyDescent="0.35">
      <c r="C435" s="98"/>
      <c r="E435" s="79"/>
    </row>
    <row r="436" spans="3:5" x14ac:dyDescent="0.35">
      <c r="C436" s="98"/>
      <c r="E436" s="79"/>
    </row>
    <row r="437" spans="3:5" x14ac:dyDescent="0.35">
      <c r="C437" s="98"/>
      <c r="E437" s="79"/>
    </row>
    <row r="438" spans="3:5" x14ac:dyDescent="0.35">
      <c r="C438" s="98"/>
      <c r="E438" s="79"/>
    </row>
    <row r="439" spans="3:5" x14ac:dyDescent="0.35">
      <c r="C439" s="98"/>
      <c r="E439" s="79"/>
    </row>
    <row r="440" spans="3:5" x14ac:dyDescent="0.35">
      <c r="C440" s="98"/>
      <c r="E440" s="79"/>
    </row>
    <row r="441" spans="3:5" x14ac:dyDescent="0.35">
      <c r="C441" s="98"/>
      <c r="E441" s="79"/>
    </row>
    <row r="442" spans="3:5" x14ac:dyDescent="0.35">
      <c r="C442" s="98"/>
      <c r="E442" s="79"/>
    </row>
    <row r="443" spans="3:5" x14ac:dyDescent="0.35">
      <c r="C443" s="98"/>
      <c r="E443" s="79"/>
    </row>
    <row r="444" spans="3:5" x14ac:dyDescent="0.35">
      <c r="C444" s="98"/>
      <c r="E444" s="79"/>
    </row>
    <row r="445" spans="3:5" x14ac:dyDescent="0.35">
      <c r="C445" s="98"/>
      <c r="E445" s="79"/>
    </row>
    <row r="446" spans="3:5" x14ac:dyDescent="0.35">
      <c r="C446" s="98"/>
      <c r="E446" s="79"/>
    </row>
    <row r="447" spans="3:5" x14ac:dyDescent="0.35">
      <c r="C447" s="98"/>
      <c r="E447" s="79"/>
    </row>
    <row r="448" spans="3:5" x14ac:dyDescent="0.35">
      <c r="C448" s="98"/>
      <c r="E448" s="79"/>
    </row>
    <row r="449" spans="3:5" x14ac:dyDescent="0.35">
      <c r="C449" s="98"/>
      <c r="E449" s="79"/>
    </row>
    <row r="450" spans="3:5" x14ac:dyDescent="0.35">
      <c r="C450" s="98"/>
      <c r="E450" s="79"/>
    </row>
    <row r="451" spans="3:5" x14ac:dyDescent="0.35">
      <c r="C451" s="98"/>
      <c r="E451" s="79"/>
    </row>
    <row r="452" spans="3:5" x14ac:dyDescent="0.35">
      <c r="C452" s="98"/>
      <c r="E452" s="79"/>
    </row>
    <row r="453" spans="3:5" x14ac:dyDescent="0.35">
      <c r="C453" s="98"/>
      <c r="E453" s="79"/>
    </row>
    <row r="454" spans="3:5" x14ac:dyDescent="0.35">
      <c r="C454" s="98"/>
      <c r="E454" s="79"/>
    </row>
    <row r="455" spans="3:5" x14ac:dyDescent="0.35">
      <c r="C455" s="98"/>
      <c r="E455" s="79"/>
    </row>
    <row r="456" spans="3:5" x14ac:dyDescent="0.35">
      <c r="C456" s="98"/>
      <c r="E456" s="79"/>
    </row>
    <row r="457" spans="3:5" x14ac:dyDescent="0.35">
      <c r="C457" s="98"/>
      <c r="E457" s="79"/>
    </row>
    <row r="458" spans="3:5" x14ac:dyDescent="0.35">
      <c r="C458" s="98"/>
      <c r="E458" s="79"/>
    </row>
    <row r="459" spans="3:5" x14ac:dyDescent="0.35">
      <c r="C459" s="98"/>
      <c r="E459" s="79"/>
    </row>
    <row r="460" spans="3:5" x14ac:dyDescent="0.35">
      <c r="C460" s="98"/>
      <c r="E460" s="79"/>
    </row>
    <row r="461" spans="3:5" x14ac:dyDescent="0.35">
      <c r="C461" s="98"/>
      <c r="E461" s="79"/>
    </row>
    <row r="462" spans="3:5" x14ac:dyDescent="0.35">
      <c r="C462" s="98"/>
      <c r="E462" s="79"/>
    </row>
    <row r="463" spans="3:5" x14ac:dyDescent="0.35">
      <c r="C463" s="98"/>
      <c r="E463" s="79"/>
    </row>
    <row r="464" spans="3:5" x14ac:dyDescent="0.35">
      <c r="C464" s="98"/>
      <c r="E464" s="79"/>
    </row>
    <row r="465" spans="3:5" x14ac:dyDescent="0.35">
      <c r="C465" s="98"/>
      <c r="E465" s="79"/>
    </row>
    <row r="466" spans="3:5" x14ac:dyDescent="0.35">
      <c r="C466" s="98"/>
      <c r="E466" s="79"/>
    </row>
    <row r="467" spans="3:5" x14ac:dyDescent="0.35">
      <c r="C467" s="98"/>
      <c r="E467" s="79"/>
    </row>
    <row r="468" spans="3:5" x14ac:dyDescent="0.35">
      <c r="C468" s="98"/>
      <c r="E468" s="79"/>
    </row>
    <row r="469" spans="3:5" x14ac:dyDescent="0.35">
      <c r="C469" s="98"/>
      <c r="E469" s="79"/>
    </row>
    <row r="470" spans="3:5" x14ac:dyDescent="0.35">
      <c r="C470" s="98"/>
      <c r="E470" s="79"/>
    </row>
    <row r="471" spans="3:5" x14ac:dyDescent="0.35">
      <c r="C471" s="98"/>
      <c r="E471" s="79"/>
    </row>
    <row r="472" spans="3:5" x14ac:dyDescent="0.35">
      <c r="C472" s="98"/>
      <c r="E472" s="79"/>
    </row>
    <row r="473" spans="3:5" x14ac:dyDescent="0.35">
      <c r="C473" s="98"/>
      <c r="E473" s="79"/>
    </row>
    <row r="474" spans="3:5" x14ac:dyDescent="0.35">
      <c r="C474" s="98"/>
      <c r="E474" s="79"/>
    </row>
    <row r="475" spans="3:5" x14ac:dyDescent="0.35">
      <c r="C475" s="98"/>
      <c r="E475" s="79"/>
    </row>
    <row r="476" spans="3:5" x14ac:dyDescent="0.35">
      <c r="C476" s="98"/>
      <c r="E476" s="79"/>
    </row>
    <row r="477" spans="3:5" x14ac:dyDescent="0.35">
      <c r="C477" s="98"/>
      <c r="E477" s="79"/>
    </row>
    <row r="478" spans="3:5" x14ac:dyDescent="0.35">
      <c r="C478" s="98"/>
      <c r="E478" s="79"/>
    </row>
    <row r="479" spans="3:5" x14ac:dyDescent="0.35">
      <c r="C479" s="98"/>
      <c r="E479" s="79"/>
    </row>
    <row r="480" spans="3:5" x14ac:dyDescent="0.35">
      <c r="C480" s="98"/>
      <c r="E480" s="79"/>
    </row>
    <row r="481" spans="3:5" x14ac:dyDescent="0.35">
      <c r="C481" s="98"/>
      <c r="E481" s="79"/>
    </row>
    <row r="482" spans="3:5" x14ac:dyDescent="0.35">
      <c r="C482" s="98"/>
      <c r="E482" s="79"/>
    </row>
    <row r="483" spans="3:5" x14ac:dyDescent="0.35">
      <c r="C483" s="98"/>
      <c r="E483" s="79"/>
    </row>
    <row r="484" spans="3:5" x14ac:dyDescent="0.35">
      <c r="C484" s="98"/>
      <c r="E484" s="79"/>
    </row>
    <row r="485" spans="3:5" x14ac:dyDescent="0.35">
      <c r="C485" s="98"/>
      <c r="E485" s="79"/>
    </row>
    <row r="486" spans="3:5" x14ac:dyDescent="0.35">
      <c r="C486" s="98"/>
      <c r="E486" s="79"/>
    </row>
    <row r="487" spans="3:5" x14ac:dyDescent="0.35">
      <c r="C487" s="98"/>
      <c r="E487" s="79"/>
    </row>
    <row r="488" spans="3:5" x14ac:dyDescent="0.35">
      <c r="C488" s="98"/>
      <c r="E488" s="79"/>
    </row>
    <row r="489" spans="3:5" x14ac:dyDescent="0.35">
      <c r="C489" s="98"/>
      <c r="E489" s="79"/>
    </row>
    <row r="490" spans="3:5" x14ac:dyDescent="0.35">
      <c r="C490" s="98"/>
      <c r="E490" s="79"/>
    </row>
    <row r="491" spans="3:5" x14ac:dyDescent="0.35">
      <c r="C491" s="98"/>
      <c r="E491" s="79"/>
    </row>
    <row r="492" spans="3:5" x14ac:dyDescent="0.35">
      <c r="C492" s="98"/>
      <c r="E492" s="79"/>
    </row>
    <row r="493" spans="3:5" x14ac:dyDescent="0.35">
      <c r="C493" s="98"/>
      <c r="E493" s="79"/>
    </row>
    <row r="494" spans="3:5" x14ac:dyDescent="0.35">
      <c r="C494" s="98"/>
      <c r="E494" s="79"/>
    </row>
    <row r="495" spans="3:5" x14ac:dyDescent="0.35">
      <c r="C495" s="98"/>
      <c r="E495" s="79"/>
    </row>
    <row r="496" spans="3:5" x14ac:dyDescent="0.35">
      <c r="C496" s="98"/>
      <c r="E496" s="79"/>
    </row>
    <row r="497" spans="3:5" x14ac:dyDescent="0.35">
      <c r="C497" s="98"/>
      <c r="E497" s="79"/>
    </row>
    <row r="498" spans="3:5" x14ac:dyDescent="0.35">
      <c r="C498" s="98"/>
      <c r="E498" s="79"/>
    </row>
    <row r="499" spans="3:5" x14ac:dyDescent="0.35">
      <c r="C499" s="98"/>
      <c r="E499" s="79"/>
    </row>
    <row r="500" spans="3:5" x14ac:dyDescent="0.35">
      <c r="C500" s="98"/>
      <c r="E500" s="79"/>
    </row>
    <row r="501" spans="3:5" x14ac:dyDescent="0.35">
      <c r="C501" s="98"/>
      <c r="E501" s="79"/>
    </row>
    <row r="502" spans="3:5" x14ac:dyDescent="0.35">
      <c r="C502" s="98"/>
      <c r="E502" s="79"/>
    </row>
    <row r="503" spans="3:5" x14ac:dyDescent="0.35">
      <c r="C503" s="98"/>
      <c r="E503" s="79"/>
    </row>
    <row r="504" spans="3:5" x14ac:dyDescent="0.35">
      <c r="C504" s="98"/>
      <c r="E504" s="79"/>
    </row>
    <row r="505" spans="3:5" x14ac:dyDescent="0.35">
      <c r="C505" s="98"/>
      <c r="E505" s="79"/>
    </row>
    <row r="506" spans="3:5" x14ac:dyDescent="0.35">
      <c r="C506" s="98"/>
      <c r="E506" s="79"/>
    </row>
    <row r="507" spans="3:5" x14ac:dyDescent="0.35">
      <c r="C507" s="98"/>
      <c r="E507" s="79"/>
    </row>
    <row r="508" spans="3:5" x14ac:dyDescent="0.35">
      <c r="C508" s="98"/>
      <c r="E508" s="79"/>
    </row>
    <row r="509" spans="3:5" x14ac:dyDescent="0.35">
      <c r="C509" s="98"/>
      <c r="E509" s="79"/>
    </row>
    <row r="510" spans="3:5" x14ac:dyDescent="0.35">
      <c r="C510" s="98"/>
      <c r="E510" s="79"/>
    </row>
    <row r="511" spans="3:5" x14ac:dyDescent="0.35">
      <c r="C511" s="98"/>
      <c r="E511" s="79"/>
    </row>
    <row r="512" spans="3:5" x14ac:dyDescent="0.35">
      <c r="C512" s="98"/>
      <c r="E512" s="79"/>
    </row>
    <row r="513" spans="3:5" x14ac:dyDescent="0.35">
      <c r="C513" s="98"/>
      <c r="E513" s="79"/>
    </row>
    <row r="514" spans="3:5" x14ac:dyDescent="0.35">
      <c r="C514" s="98"/>
      <c r="E514" s="79"/>
    </row>
    <row r="515" spans="3:5" x14ac:dyDescent="0.35">
      <c r="C515" s="98"/>
      <c r="E515" s="79"/>
    </row>
    <row r="516" spans="3:5" x14ac:dyDescent="0.35">
      <c r="C516" s="98"/>
      <c r="E516" s="79"/>
    </row>
    <row r="517" spans="3:5" x14ac:dyDescent="0.35">
      <c r="C517" s="98"/>
      <c r="E517" s="79"/>
    </row>
    <row r="518" spans="3:5" x14ac:dyDescent="0.35">
      <c r="C518" s="98"/>
      <c r="E518" s="79"/>
    </row>
    <row r="519" spans="3:5" x14ac:dyDescent="0.35">
      <c r="C519" s="98"/>
      <c r="E519" s="79"/>
    </row>
    <row r="520" spans="3:5" x14ac:dyDescent="0.35">
      <c r="C520" s="98"/>
      <c r="E520" s="79"/>
    </row>
    <row r="521" spans="3:5" x14ac:dyDescent="0.35">
      <c r="C521" s="98"/>
      <c r="E521" s="79"/>
    </row>
    <row r="522" spans="3:5" x14ac:dyDescent="0.35">
      <c r="C522" s="98"/>
      <c r="E522" s="79"/>
    </row>
    <row r="523" spans="3:5" x14ac:dyDescent="0.35">
      <c r="C523" s="98"/>
      <c r="E523" s="79"/>
    </row>
    <row r="524" spans="3:5" x14ac:dyDescent="0.35">
      <c r="C524" s="98"/>
      <c r="E524" s="79"/>
    </row>
    <row r="525" spans="3:5" x14ac:dyDescent="0.35">
      <c r="C525" s="98"/>
      <c r="E525" s="79"/>
    </row>
    <row r="526" spans="3:5" x14ac:dyDescent="0.35">
      <c r="C526" s="98"/>
      <c r="E526" s="79"/>
    </row>
    <row r="527" spans="3:5" x14ac:dyDescent="0.35">
      <c r="C527" s="98"/>
      <c r="E527" s="79"/>
    </row>
    <row r="528" spans="3:5" x14ac:dyDescent="0.35">
      <c r="C528" s="98"/>
      <c r="E528" s="79"/>
    </row>
    <row r="529" spans="3:5" x14ac:dyDescent="0.35">
      <c r="C529" s="98"/>
      <c r="E529" s="79"/>
    </row>
    <row r="530" spans="3:5" x14ac:dyDescent="0.35">
      <c r="C530" s="98"/>
      <c r="E530" s="79"/>
    </row>
    <row r="531" spans="3:5" x14ac:dyDescent="0.35">
      <c r="C531" s="98"/>
      <c r="E531" s="79"/>
    </row>
    <row r="532" spans="3:5" x14ac:dyDescent="0.35">
      <c r="C532" s="98"/>
      <c r="E532" s="79"/>
    </row>
    <row r="533" spans="3:5" x14ac:dyDescent="0.35">
      <c r="C533" s="98"/>
      <c r="E533" s="79"/>
    </row>
    <row r="534" spans="3:5" x14ac:dyDescent="0.35">
      <c r="C534" s="98"/>
      <c r="E534" s="79"/>
    </row>
    <row r="535" spans="3:5" x14ac:dyDescent="0.35">
      <c r="C535" s="98"/>
      <c r="E535" s="79"/>
    </row>
    <row r="536" spans="3:5" x14ac:dyDescent="0.35">
      <c r="C536" s="98"/>
      <c r="E536" s="79"/>
    </row>
    <row r="537" spans="3:5" x14ac:dyDescent="0.35">
      <c r="C537" s="98"/>
      <c r="E537" s="79"/>
    </row>
    <row r="538" spans="3:5" x14ac:dyDescent="0.35">
      <c r="C538" s="98"/>
      <c r="E538" s="79"/>
    </row>
    <row r="539" spans="3:5" x14ac:dyDescent="0.35">
      <c r="C539" s="98"/>
      <c r="E539" s="79"/>
    </row>
    <row r="540" spans="3:5" x14ac:dyDescent="0.35">
      <c r="C540" s="98"/>
      <c r="E540" s="79"/>
    </row>
    <row r="541" spans="3:5" x14ac:dyDescent="0.35">
      <c r="C541" s="98"/>
      <c r="E541" s="79"/>
    </row>
    <row r="542" spans="3:5" x14ac:dyDescent="0.35">
      <c r="C542" s="98"/>
      <c r="E542" s="79"/>
    </row>
    <row r="543" spans="3:5" x14ac:dyDescent="0.35">
      <c r="C543" s="98"/>
      <c r="E543" s="79"/>
    </row>
    <row r="544" spans="3:5" x14ac:dyDescent="0.35">
      <c r="C544" s="98"/>
      <c r="E544" s="79"/>
    </row>
    <row r="545" spans="3:5" x14ac:dyDescent="0.35">
      <c r="C545" s="98"/>
      <c r="E545" s="79"/>
    </row>
    <row r="546" spans="3:5" x14ac:dyDescent="0.35">
      <c r="C546" s="98"/>
      <c r="E546" s="79"/>
    </row>
    <row r="547" spans="3:5" x14ac:dyDescent="0.35">
      <c r="C547" s="98"/>
      <c r="E547" s="79"/>
    </row>
    <row r="548" spans="3:5" x14ac:dyDescent="0.35">
      <c r="C548" s="98"/>
      <c r="E548" s="79"/>
    </row>
    <row r="549" spans="3:5" x14ac:dyDescent="0.35">
      <c r="C549" s="98"/>
      <c r="E549" s="79"/>
    </row>
    <row r="550" spans="3:5" x14ac:dyDescent="0.35">
      <c r="C550" s="98"/>
      <c r="E550" s="79"/>
    </row>
    <row r="551" spans="3:5" x14ac:dyDescent="0.35">
      <c r="C551" s="98"/>
      <c r="E551" s="79"/>
    </row>
    <row r="552" spans="3:5" x14ac:dyDescent="0.35">
      <c r="C552" s="98"/>
      <c r="E552" s="79"/>
    </row>
    <row r="553" spans="3:5" x14ac:dyDescent="0.35">
      <c r="C553" s="98"/>
      <c r="E553" s="79"/>
    </row>
    <row r="554" spans="3:5" x14ac:dyDescent="0.35">
      <c r="C554" s="98"/>
      <c r="E554" s="79"/>
    </row>
    <row r="555" spans="3:5" x14ac:dyDescent="0.35">
      <c r="C555" s="98"/>
      <c r="E555" s="79"/>
    </row>
    <row r="556" spans="3:5" x14ac:dyDescent="0.35">
      <c r="C556" s="98"/>
      <c r="E556" s="79"/>
    </row>
    <row r="557" spans="3:5" x14ac:dyDescent="0.35">
      <c r="C557" s="98"/>
      <c r="E557" s="79"/>
    </row>
    <row r="558" spans="3:5" x14ac:dyDescent="0.35">
      <c r="C558" s="98"/>
      <c r="E558" s="79"/>
    </row>
    <row r="559" spans="3:5" x14ac:dyDescent="0.35">
      <c r="C559" s="98"/>
      <c r="E559" s="79"/>
    </row>
    <row r="560" spans="3:5" x14ac:dyDescent="0.35">
      <c r="C560" s="98"/>
      <c r="E560" s="79"/>
    </row>
    <row r="561" spans="3:5" x14ac:dyDescent="0.35">
      <c r="C561" s="98"/>
      <c r="E561" s="79"/>
    </row>
    <row r="562" spans="3:5" x14ac:dyDescent="0.35">
      <c r="C562" s="98"/>
      <c r="E562" s="79"/>
    </row>
    <row r="563" spans="3:5" x14ac:dyDescent="0.35">
      <c r="C563" s="98"/>
      <c r="E563" s="79"/>
    </row>
    <row r="564" spans="3:5" x14ac:dyDescent="0.35">
      <c r="C564" s="98"/>
      <c r="E564" s="79"/>
    </row>
    <row r="565" spans="3:5" x14ac:dyDescent="0.35">
      <c r="C565" s="98"/>
      <c r="E565" s="79"/>
    </row>
    <row r="566" spans="3:5" x14ac:dyDescent="0.35">
      <c r="C566" s="98"/>
      <c r="E566" s="79"/>
    </row>
    <row r="567" spans="3:5" x14ac:dyDescent="0.35">
      <c r="C567" s="98"/>
      <c r="E567" s="79"/>
    </row>
    <row r="568" spans="3:5" x14ac:dyDescent="0.35">
      <c r="C568" s="98"/>
      <c r="E568" s="79"/>
    </row>
    <row r="569" spans="3:5" x14ac:dyDescent="0.35">
      <c r="C569" s="98"/>
      <c r="E569" s="79"/>
    </row>
    <row r="570" spans="3:5" x14ac:dyDescent="0.35">
      <c r="C570" s="98"/>
      <c r="E570" s="79"/>
    </row>
    <row r="571" spans="3:5" x14ac:dyDescent="0.35">
      <c r="C571" s="98"/>
      <c r="E571" s="79"/>
    </row>
    <row r="572" spans="3:5" x14ac:dyDescent="0.35">
      <c r="C572" s="98"/>
      <c r="E572" s="79"/>
    </row>
    <row r="573" spans="3:5" x14ac:dyDescent="0.35">
      <c r="C573" s="98"/>
      <c r="E573" s="79"/>
    </row>
    <row r="574" spans="3:5" x14ac:dyDescent="0.35">
      <c r="C574" s="98"/>
      <c r="E574" s="79"/>
    </row>
    <row r="575" spans="3:5" x14ac:dyDescent="0.35">
      <c r="C575" s="98"/>
      <c r="E575" s="79"/>
    </row>
    <row r="576" spans="3:5" x14ac:dyDescent="0.35">
      <c r="C576" s="98"/>
      <c r="E576" s="79"/>
    </row>
    <row r="577" spans="3:5" x14ac:dyDescent="0.35">
      <c r="C577" s="98"/>
      <c r="E577" s="79"/>
    </row>
    <row r="578" spans="3:5" x14ac:dyDescent="0.35">
      <c r="C578" s="98"/>
      <c r="E578" s="79"/>
    </row>
    <row r="579" spans="3:5" x14ac:dyDescent="0.35">
      <c r="C579" s="98"/>
      <c r="E579" s="79"/>
    </row>
    <row r="580" spans="3:5" x14ac:dyDescent="0.35">
      <c r="C580" s="98"/>
      <c r="E580" s="79"/>
    </row>
    <row r="581" spans="3:5" x14ac:dyDescent="0.35">
      <c r="C581" s="98"/>
      <c r="E581" s="79"/>
    </row>
    <row r="582" spans="3:5" x14ac:dyDescent="0.35">
      <c r="C582" s="98"/>
      <c r="E582" s="79"/>
    </row>
    <row r="583" spans="3:5" x14ac:dyDescent="0.35">
      <c r="C583" s="98"/>
      <c r="E583" s="79"/>
    </row>
    <row r="584" spans="3:5" x14ac:dyDescent="0.35">
      <c r="C584" s="98"/>
      <c r="E584" s="79"/>
    </row>
    <row r="585" spans="3:5" x14ac:dyDescent="0.35">
      <c r="C585" s="98"/>
      <c r="E585" s="79"/>
    </row>
    <row r="586" spans="3:5" x14ac:dyDescent="0.35">
      <c r="C586" s="98"/>
      <c r="E586" s="79"/>
    </row>
    <row r="587" spans="3:5" x14ac:dyDescent="0.35">
      <c r="C587" s="98"/>
      <c r="E587" s="79"/>
    </row>
    <row r="588" spans="3:5" x14ac:dyDescent="0.35">
      <c r="C588" s="98"/>
      <c r="E588" s="79"/>
    </row>
    <row r="589" spans="3:5" x14ac:dyDescent="0.35">
      <c r="C589" s="98"/>
      <c r="E589" s="79"/>
    </row>
    <row r="590" spans="3:5" x14ac:dyDescent="0.35">
      <c r="C590" s="98"/>
      <c r="E590" s="79"/>
    </row>
    <row r="591" spans="3:5" x14ac:dyDescent="0.35">
      <c r="C591" s="98"/>
      <c r="E591" s="79"/>
    </row>
    <row r="592" spans="3:5" x14ac:dyDescent="0.35">
      <c r="C592" s="98"/>
      <c r="E592" s="79"/>
    </row>
    <row r="593" spans="3:5" x14ac:dyDescent="0.35">
      <c r="C593" s="98"/>
      <c r="E593" s="79"/>
    </row>
    <row r="594" spans="3:5" x14ac:dyDescent="0.35">
      <c r="C594" s="98"/>
      <c r="E594" s="79"/>
    </row>
    <row r="595" spans="3:5" x14ac:dyDescent="0.35">
      <c r="C595" s="98"/>
      <c r="E595" s="79"/>
    </row>
    <row r="596" spans="3:5" x14ac:dyDescent="0.35">
      <c r="C596" s="98"/>
      <c r="E596" s="79"/>
    </row>
    <row r="597" spans="3:5" x14ac:dyDescent="0.35">
      <c r="C597" s="98"/>
      <c r="E597" s="79"/>
    </row>
    <row r="598" spans="3:5" x14ac:dyDescent="0.35">
      <c r="C598" s="98"/>
      <c r="E598" s="79"/>
    </row>
    <row r="599" spans="3:5" x14ac:dyDescent="0.35">
      <c r="C599" s="98"/>
      <c r="E599" s="79"/>
    </row>
    <row r="600" spans="3:5" x14ac:dyDescent="0.35">
      <c r="C600" s="98"/>
      <c r="E600" s="79"/>
    </row>
    <row r="601" spans="3:5" x14ac:dyDescent="0.35">
      <c r="C601" s="98"/>
      <c r="E601" s="79"/>
    </row>
    <row r="602" spans="3:5" x14ac:dyDescent="0.35">
      <c r="C602" s="98"/>
      <c r="E602" s="79"/>
    </row>
    <row r="603" spans="3:5" x14ac:dyDescent="0.35">
      <c r="C603" s="98"/>
      <c r="E603" s="79"/>
    </row>
    <row r="604" spans="3:5" x14ac:dyDescent="0.35">
      <c r="C604" s="98"/>
      <c r="E604" s="79"/>
    </row>
    <row r="605" spans="3:5" x14ac:dyDescent="0.35">
      <c r="C605" s="98"/>
      <c r="E605" s="79"/>
    </row>
    <row r="606" spans="3:5" x14ac:dyDescent="0.35">
      <c r="C606" s="98"/>
      <c r="E606" s="79"/>
    </row>
    <row r="607" spans="3:5" x14ac:dyDescent="0.35">
      <c r="C607" s="98"/>
      <c r="E607" s="79"/>
    </row>
    <row r="608" spans="3:5" x14ac:dyDescent="0.35">
      <c r="C608" s="98"/>
      <c r="E608" s="79"/>
    </row>
    <row r="609" spans="3:5" x14ac:dyDescent="0.35">
      <c r="C609" s="98"/>
      <c r="E609" s="79"/>
    </row>
    <row r="610" spans="3:5" x14ac:dyDescent="0.35">
      <c r="C610" s="98"/>
      <c r="E610" s="79"/>
    </row>
    <row r="611" spans="3:5" x14ac:dyDescent="0.35">
      <c r="C611" s="98"/>
      <c r="E611" s="79"/>
    </row>
    <row r="612" spans="3:5" x14ac:dyDescent="0.35">
      <c r="C612" s="98"/>
      <c r="E612" s="79"/>
    </row>
    <row r="613" spans="3:5" x14ac:dyDescent="0.35">
      <c r="C613" s="98"/>
      <c r="E613" s="79"/>
    </row>
    <row r="614" spans="3:5" x14ac:dyDescent="0.35">
      <c r="C614" s="98"/>
      <c r="E614" s="79"/>
    </row>
    <row r="615" spans="3:5" x14ac:dyDescent="0.35">
      <c r="C615" s="98"/>
      <c r="E615" s="79"/>
    </row>
    <row r="616" spans="3:5" x14ac:dyDescent="0.35">
      <c r="C616" s="98"/>
      <c r="E616" s="79"/>
    </row>
    <row r="617" spans="3:5" x14ac:dyDescent="0.35">
      <c r="C617" s="98"/>
      <c r="E617" s="79"/>
    </row>
    <row r="618" spans="3:5" x14ac:dyDescent="0.35">
      <c r="C618" s="98"/>
      <c r="E618" s="79"/>
    </row>
    <row r="619" spans="3:5" x14ac:dyDescent="0.35">
      <c r="C619" s="98"/>
      <c r="E619" s="79"/>
    </row>
    <row r="620" spans="3:5" x14ac:dyDescent="0.35">
      <c r="C620" s="98"/>
      <c r="E620" s="79"/>
    </row>
    <row r="621" spans="3:5" x14ac:dyDescent="0.35">
      <c r="C621" s="98"/>
      <c r="E621" s="79"/>
    </row>
    <row r="622" spans="3:5" x14ac:dyDescent="0.35">
      <c r="C622" s="98"/>
      <c r="E622" s="79"/>
    </row>
    <row r="623" spans="3:5" x14ac:dyDescent="0.35">
      <c r="C623" s="98"/>
      <c r="E623" s="79"/>
    </row>
    <row r="624" spans="3:5" x14ac:dyDescent="0.35">
      <c r="C624" s="98"/>
      <c r="E624" s="79"/>
    </row>
    <row r="625" spans="3:5" x14ac:dyDescent="0.35">
      <c r="C625" s="98"/>
      <c r="E625" s="79"/>
    </row>
    <row r="626" spans="3:5" x14ac:dyDescent="0.35">
      <c r="C626" s="98"/>
      <c r="E626" s="79"/>
    </row>
    <row r="627" spans="3:5" x14ac:dyDescent="0.35">
      <c r="C627" s="98"/>
      <c r="E627" s="79"/>
    </row>
    <row r="628" spans="3:5" x14ac:dyDescent="0.35">
      <c r="C628" s="98"/>
      <c r="E628" s="79"/>
    </row>
    <row r="629" spans="3:5" x14ac:dyDescent="0.35">
      <c r="C629" s="98"/>
      <c r="E629" s="79"/>
    </row>
    <row r="630" spans="3:5" x14ac:dyDescent="0.35">
      <c r="C630" s="98"/>
      <c r="E630" s="79"/>
    </row>
    <row r="631" spans="3:5" x14ac:dyDescent="0.35">
      <c r="C631" s="98"/>
      <c r="E631" s="79"/>
    </row>
    <row r="632" spans="3:5" x14ac:dyDescent="0.35">
      <c r="C632" s="98"/>
      <c r="E632" s="79"/>
    </row>
    <row r="633" spans="3:5" x14ac:dyDescent="0.35">
      <c r="C633" s="98"/>
      <c r="E633" s="79"/>
    </row>
    <row r="634" spans="3:5" x14ac:dyDescent="0.35">
      <c r="C634" s="98"/>
      <c r="E634" s="79"/>
    </row>
    <row r="635" spans="3:5" x14ac:dyDescent="0.35">
      <c r="C635" s="98"/>
      <c r="E635" s="79"/>
    </row>
    <row r="636" spans="3:5" x14ac:dyDescent="0.35">
      <c r="C636" s="98"/>
      <c r="E636" s="79"/>
    </row>
    <row r="637" spans="3:5" x14ac:dyDescent="0.35">
      <c r="C637" s="98"/>
      <c r="E637" s="79"/>
    </row>
    <row r="638" spans="3:5" x14ac:dyDescent="0.35">
      <c r="C638" s="98"/>
      <c r="E638" s="79"/>
    </row>
    <row r="639" spans="3:5" x14ac:dyDescent="0.35">
      <c r="C639" s="98"/>
      <c r="E639" s="79"/>
    </row>
    <row r="640" spans="3:5" x14ac:dyDescent="0.35">
      <c r="C640" s="98"/>
      <c r="E640" s="79"/>
    </row>
    <row r="641" spans="3:5" x14ac:dyDescent="0.35">
      <c r="C641" s="98"/>
      <c r="E641" s="79"/>
    </row>
    <row r="642" spans="3:5" x14ac:dyDescent="0.35">
      <c r="C642" s="98"/>
      <c r="E642" s="79"/>
    </row>
    <row r="643" spans="3:5" x14ac:dyDescent="0.35">
      <c r="C643" s="98"/>
      <c r="E643" s="79"/>
    </row>
    <row r="644" spans="3:5" x14ac:dyDescent="0.35">
      <c r="C644" s="98"/>
      <c r="E644" s="79"/>
    </row>
    <row r="645" spans="3:5" x14ac:dyDescent="0.35">
      <c r="C645" s="98"/>
      <c r="E645" s="79"/>
    </row>
    <row r="646" spans="3:5" x14ac:dyDescent="0.35">
      <c r="C646" s="98"/>
      <c r="E646" s="79"/>
    </row>
    <row r="647" spans="3:5" x14ac:dyDescent="0.35">
      <c r="C647" s="98"/>
      <c r="E647" s="79"/>
    </row>
    <row r="648" spans="3:5" x14ac:dyDescent="0.35">
      <c r="C648" s="98"/>
      <c r="E648" s="79"/>
    </row>
    <row r="649" spans="3:5" x14ac:dyDescent="0.35">
      <c r="C649" s="98"/>
      <c r="E649" s="79"/>
    </row>
    <row r="650" spans="3:5" x14ac:dyDescent="0.35">
      <c r="C650" s="98"/>
      <c r="E650" s="79"/>
    </row>
    <row r="651" spans="3:5" x14ac:dyDescent="0.35">
      <c r="C651" s="98"/>
      <c r="E651" s="79"/>
    </row>
    <row r="652" spans="3:5" x14ac:dyDescent="0.35">
      <c r="C652" s="98"/>
      <c r="E652" s="79"/>
    </row>
    <row r="653" spans="3:5" x14ac:dyDescent="0.35">
      <c r="C653" s="98"/>
      <c r="E653" s="79"/>
    </row>
    <row r="654" spans="3:5" x14ac:dyDescent="0.35">
      <c r="C654" s="98"/>
      <c r="E654" s="79"/>
    </row>
    <row r="655" spans="3:5" x14ac:dyDescent="0.35">
      <c r="C655" s="98"/>
      <c r="E655" s="79"/>
    </row>
    <row r="656" spans="3:5" x14ac:dyDescent="0.35">
      <c r="C656" s="98"/>
      <c r="E656" s="79"/>
    </row>
    <row r="657" spans="3:5" x14ac:dyDescent="0.35">
      <c r="C657" s="98"/>
      <c r="E657" s="79"/>
    </row>
    <row r="658" spans="3:5" x14ac:dyDescent="0.35">
      <c r="C658" s="98"/>
      <c r="E658" s="79"/>
    </row>
    <row r="659" spans="3:5" x14ac:dyDescent="0.35">
      <c r="C659" s="98"/>
      <c r="E659" s="79"/>
    </row>
    <row r="660" spans="3:5" x14ac:dyDescent="0.35">
      <c r="C660" s="98"/>
      <c r="E660" s="79"/>
    </row>
    <row r="661" spans="3:5" x14ac:dyDescent="0.35">
      <c r="C661" s="98"/>
      <c r="E661" s="79"/>
    </row>
    <row r="662" spans="3:5" x14ac:dyDescent="0.35">
      <c r="C662" s="98"/>
      <c r="E662" s="79"/>
    </row>
    <row r="663" spans="3:5" x14ac:dyDescent="0.35">
      <c r="C663" s="98"/>
      <c r="E663" s="79"/>
    </row>
    <row r="664" spans="3:5" x14ac:dyDescent="0.35">
      <c r="C664" s="98"/>
      <c r="E664" s="79"/>
    </row>
    <row r="665" spans="3:5" x14ac:dyDescent="0.35">
      <c r="C665" s="98"/>
      <c r="E665" s="79"/>
    </row>
    <row r="666" spans="3:5" x14ac:dyDescent="0.35">
      <c r="C666" s="98"/>
      <c r="E666" s="79"/>
    </row>
    <row r="667" spans="3:5" x14ac:dyDescent="0.35">
      <c r="C667" s="98"/>
      <c r="E667" s="79"/>
    </row>
    <row r="668" spans="3:5" x14ac:dyDescent="0.35">
      <c r="C668" s="98"/>
      <c r="E668" s="79"/>
    </row>
    <row r="669" spans="3:5" x14ac:dyDescent="0.35">
      <c r="C669" s="98"/>
      <c r="E669" s="79"/>
    </row>
    <row r="670" spans="3:5" x14ac:dyDescent="0.35">
      <c r="C670" s="98"/>
      <c r="E670" s="79"/>
    </row>
    <row r="671" spans="3:5" x14ac:dyDescent="0.35">
      <c r="C671" s="98"/>
      <c r="E671" s="79"/>
    </row>
    <row r="672" spans="3:5" x14ac:dyDescent="0.35">
      <c r="C672" s="98"/>
      <c r="E672" s="79"/>
    </row>
    <row r="673" spans="3:5" x14ac:dyDescent="0.35">
      <c r="C673" s="98"/>
      <c r="E673" s="79"/>
    </row>
    <row r="674" spans="3:5" x14ac:dyDescent="0.35">
      <c r="C674" s="98"/>
      <c r="E674" s="79"/>
    </row>
    <row r="675" spans="3:5" x14ac:dyDescent="0.35">
      <c r="C675" s="98"/>
      <c r="E675" s="79"/>
    </row>
    <row r="676" spans="3:5" x14ac:dyDescent="0.35">
      <c r="C676" s="98"/>
      <c r="E676" s="79"/>
    </row>
    <row r="677" spans="3:5" x14ac:dyDescent="0.35">
      <c r="C677" s="98"/>
      <c r="E677" s="79"/>
    </row>
    <row r="678" spans="3:5" x14ac:dyDescent="0.35">
      <c r="C678" s="98"/>
      <c r="E678" s="79"/>
    </row>
    <row r="679" spans="3:5" x14ac:dyDescent="0.35">
      <c r="C679" s="98"/>
      <c r="E679" s="79"/>
    </row>
    <row r="680" spans="3:5" x14ac:dyDescent="0.35">
      <c r="C680" s="98"/>
      <c r="E680" s="79"/>
    </row>
    <row r="681" spans="3:5" x14ac:dyDescent="0.35">
      <c r="C681" s="98"/>
      <c r="E681" s="79"/>
    </row>
    <row r="682" spans="3:5" x14ac:dyDescent="0.35">
      <c r="C682" s="98"/>
      <c r="E682" s="79"/>
    </row>
    <row r="683" spans="3:5" x14ac:dyDescent="0.35">
      <c r="C683" s="98"/>
      <c r="E683" s="79"/>
    </row>
    <row r="684" spans="3:5" x14ac:dyDescent="0.35">
      <c r="C684" s="98"/>
      <c r="E684" s="79"/>
    </row>
    <row r="685" spans="3:5" x14ac:dyDescent="0.35">
      <c r="C685" s="98"/>
      <c r="E685" s="79"/>
    </row>
    <row r="686" spans="3:5" x14ac:dyDescent="0.35">
      <c r="C686" s="98"/>
      <c r="E686" s="79"/>
    </row>
    <row r="687" spans="3:5" x14ac:dyDescent="0.35">
      <c r="C687" s="98"/>
      <c r="E687" s="79"/>
    </row>
    <row r="688" spans="3:5" x14ac:dyDescent="0.35">
      <c r="C688" s="98"/>
      <c r="E688" s="79"/>
    </row>
    <row r="689" spans="3:5" x14ac:dyDescent="0.35">
      <c r="C689" s="98"/>
      <c r="E689" s="79"/>
    </row>
    <row r="690" spans="3:5" x14ac:dyDescent="0.35">
      <c r="C690" s="98"/>
      <c r="E690" s="79"/>
    </row>
    <row r="691" spans="3:5" x14ac:dyDescent="0.35">
      <c r="C691" s="98"/>
      <c r="E691" s="79"/>
    </row>
    <row r="692" spans="3:5" x14ac:dyDescent="0.35">
      <c r="C692" s="98"/>
      <c r="E692" s="79"/>
    </row>
    <row r="693" spans="3:5" x14ac:dyDescent="0.35">
      <c r="C693" s="98"/>
      <c r="E693" s="79"/>
    </row>
    <row r="694" spans="3:5" x14ac:dyDescent="0.35">
      <c r="C694" s="98"/>
      <c r="E694" s="79"/>
    </row>
    <row r="695" spans="3:5" x14ac:dyDescent="0.35">
      <c r="C695" s="98"/>
      <c r="E695" s="79"/>
    </row>
    <row r="696" spans="3:5" x14ac:dyDescent="0.35">
      <c r="C696" s="98"/>
      <c r="E696" s="79"/>
    </row>
    <row r="697" spans="3:5" x14ac:dyDescent="0.35">
      <c r="C697" s="98"/>
      <c r="E697" s="79"/>
    </row>
    <row r="698" spans="3:5" x14ac:dyDescent="0.35">
      <c r="C698" s="98"/>
      <c r="E698" s="79"/>
    </row>
    <row r="699" spans="3:5" x14ac:dyDescent="0.35">
      <c r="C699" s="98"/>
      <c r="E699" s="79"/>
    </row>
    <row r="700" spans="3:5" x14ac:dyDescent="0.35">
      <c r="C700" s="98"/>
      <c r="E700" s="79"/>
    </row>
    <row r="701" spans="3:5" x14ac:dyDescent="0.35">
      <c r="C701" s="98"/>
      <c r="E701" s="79"/>
    </row>
    <row r="702" spans="3:5" x14ac:dyDescent="0.35">
      <c r="C702" s="98"/>
      <c r="E702" s="79"/>
    </row>
    <row r="703" spans="3:5" x14ac:dyDescent="0.35">
      <c r="C703" s="98"/>
      <c r="E703" s="79"/>
    </row>
    <row r="704" spans="3:5" x14ac:dyDescent="0.35">
      <c r="C704" s="98"/>
      <c r="E704" s="79"/>
    </row>
    <row r="705" spans="3:5" x14ac:dyDescent="0.35">
      <c r="C705" s="98"/>
      <c r="E705" s="79"/>
    </row>
    <row r="706" spans="3:5" x14ac:dyDescent="0.35">
      <c r="C706" s="98"/>
      <c r="E706" s="79"/>
    </row>
    <row r="707" spans="3:5" x14ac:dyDescent="0.35">
      <c r="C707" s="98"/>
      <c r="E707" s="79"/>
    </row>
    <row r="708" spans="3:5" x14ac:dyDescent="0.35">
      <c r="C708" s="98"/>
      <c r="E708" s="79"/>
    </row>
    <row r="709" spans="3:5" x14ac:dyDescent="0.35">
      <c r="C709" s="98"/>
      <c r="E709" s="79"/>
    </row>
    <row r="710" spans="3:5" x14ac:dyDescent="0.35">
      <c r="C710" s="98"/>
      <c r="E710" s="79"/>
    </row>
    <row r="711" spans="3:5" x14ac:dyDescent="0.35">
      <c r="C711" s="98"/>
      <c r="E711" s="79"/>
    </row>
    <row r="712" spans="3:5" x14ac:dyDescent="0.35">
      <c r="C712" s="98"/>
      <c r="E712" s="79"/>
    </row>
    <row r="713" spans="3:5" x14ac:dyDescent="0.35">
      <c r="C713" s="98"/>
      <c r="E713" s="79"/>
    </row>
    <row r="714" spans="3:5" x14ac:dyDescent="0.35">
      <c r="C714" s="98"/>
      <c r="E714" s="79"/>
    </row>
    <row r="715" spans="3:5" x14ac:dyDescent="0.35">
      <c r="C715" s="98"/>
      <c r="E715" s="79"/>
    </row>
    <row r="716" spans="3:5" x14ac:dyDescent="0.35">
      <c r="C716" s="98"/>
      <c r="E716" s="79"/>
    </row>
    <row r="717" spans="3:5" x14ac:dyDescent="0.35">
      <c r="C717" s="98"/>
      <c r="E717" s="79"/>
    </row>
    <row r="718" spans="3:5" x14ac:dyDescent="0.35">
      <c r="C718" s="98"/>
      <c r="E718" s="79"/>
    </row>
    <row r="719" spans="3:5" x14ac:dyDescent="0.35">
      <c r="C719" s="98"/>
      <c r="E719" s="79"/>
    </row>
    <row r="720" spans="3:5" x14ac:dyDescent="0.35">
      <c r="C720" s="98"/>
      <c r="E720" s="79"/>
    </row>
    <row r="721" spans="3:5" x14ac:dyDescent="0.35">
      <c r="C721" s="98"/>
      <c r="E721" s="79"/>
    </row>
    <row r="722" spans="3:5" x14ac:dyDescent="0.35">
      <c r="C722" s="98"/>
      <c r="E722" s="79"/>
    </row>
    <row r="723" spans="3:5" x14ac:dyDescent="0.35">
      <c r="C723" s="98"/>
      <c r="E723" s="79"/>
    </row>
    <row r="724" spans="3:5" x14ac:dyDescent="0.35">
      <c r="C724" s="98"/>
      <c r="E724" s="79"/>
    </row>
    <row r="725" spans="3:5" x14ac:dyDescent="0.35">
      <c r="C725" s="98"/>
      <c r="E725" s="79"/>
    </row>
    <row r="726" spans="3:5" x14ac:dyDescent="0.35">
      <c r="C726" s="98"/>
      <c r="E726" s="79"/>
    </row>
    <row r="727" spans="3:5" x14ac:dyDescent="0.35">
      <c r="C727" s="98"/>
      <c r="E727" s="79"/>
    </row>
    <row r="728" spans="3:5" x14ac:dyDescent="0.35">
      <c r="C728" s="98"/>
      <c r="E728" s="79"/>
    </row>
    <row r="729" spans="3:5" x14ac:dyDescent="0.35">
      <c r="C729" s="98"/>
      <c r="E729" s="79"/>
    </row>
    <row r="730" spans="3:5" x14ac:dyDescent="0.35">
      <c r="C730" s="98"/>
      <c r="E730" s="79"/>
    </row>
    <row r="731" spans="3:5" x14ac:dyDescent="0.35">
      <c r="C731" s="98"/>
      <c r="E731" s="79"/>
    </row>
    <row r="732" spans="3:5" x14ac:dyDescent="0.35">
      <c r="C732" s="98"/>
      <c r="E732" s="79"/>
    </row>
    <row r="733" spans="3:5" x14ac:dyDescent="0.35">
      <c r="C733" s="98"/>
      <c r="E733" s="79"/>
    </row>
    <row r="734" spans="3:5" x14ac:dyDescent="0.35">
      <c r="C734" s="98"/>
      <c r="E734" s="79"/>
    </row>
    <row r="735" spans="3:5" x14ac:dyDescent="0.35">
      <c r="C735" s="98"/>
      <c r="E735" s="79"/>
    </row>
    <row r="736" spans="3:5" x14ac:dyDescent="0.35">
      <c r="C736" s="98"/>
      <c r="E736" s="79"/>
    </row>
    <row r="737" spans="3:5" x14ac:dyDescent="0.35">
      <c r="C737" s="98"/>
      <c r="E737" s="79"/>
    </row>
    <row r="738" spans="3:5" x14ac:dyDescent="0.35">
      <c r="C738" s="98"/>
      <c r="E738" s="79"/>
    </row>
    <row r="739" spans="3:5" x14ac:dyDescent="0.35">
      <c r="C739" s="98"/>
      <c r="E739" s="79"/>
    </row>
    <row r="740" spans="3:5" x14ac:dyDescent="0.35">
      <c r="C740" s="98"/>
      <c r="E740" s="79"/>
    </row>
    <row r="741" spans="3:5" x14ac:dyDescent="0.35">
      <c r="C741" s="98"/>
      <c r="E741" s="79"/>
    </row>
    <row r="742" spans="3:5" x14ac:dyDescent="0.35">
      <c r="C742" s="98"/>
      <c r="E742" s="79"/>
    </row>
    <row r="743" spans="3:5" x14ac:dyDescent="0.35">
      <c r="C743" s="98"/>
      <c r="E743" s="79"/>
    </row>
    <row r="744" spans="3:5" x14ac:dyDescent="0.35">
      <c r="C744" s="98"/>
      <c r="E744" s="79"/>
    </row>
    <row r="745" spans="3:5" x14ac:dyDescent="0.35">
      <c r="C745" s="98"/>
      <c r="E745" s="79"/>
    </row>
    <row r="746" spans="3:5" x14ac:dyDescent="0.35">
      <c r="C746" s="98"/>
      <c r="E746" s="79"/>
    </row>
    <row r="747" spans="3:5" x14ac:dyDescent="0.35">
      <c r="C747" s="98"/>
      <c r="E747" s="79"/>
    </row>
    <row r="748" spans="3:5" x14ac:dyDescent="0.35">
      <c r="C748" s="98"/>
      <c r="E748" s="79"/>
    </row>
    <row r="749" spans="3:5" x14ac:dyDescent="0.35">
      <c r="C749" s="98"/>
      <c r="E749" s="79"/>
    </row>
    <row r="750" spans="3:5" x14ac:dyDescent="0.35">
      <c r="C750" s="98"/>
      <c r="E750" s="79"/>
    </row>
    <row r="751" spans="3:5" x14ac:dyDescent="0.35">
      <c r="C751" s="98"/>
      <c r="E751" s="79"/>
    </row>
    <row r="752" spans="3:5" x14ac:dyDescent="0.35">
      <c r="C752" s="98"/>
      <c r="E752" s="79"/>
    </row>
    <row r="753" spans="3:5" x14ac:dyDescent="0.35">
      <c r="C753" s="98"/>
      <c r="E753" s="79"/>
    </row>
    <row r="754" spans="3:5" x14ac:dyDescent="0.35">
      <c r="C754" s="98"/>
      <c r="E754" s="79"/>
    </row>
    <row r="755" spans="3:5" x14ac:dyDescent="0.35">
      <c r="C755" s="98"/>
      <c r="E755" s="79"/>
    </row>
    <row r="756" spans="3:5" x14ac:dyDescent="0.35">
      <c r="C756" s="98"/>
      <c r="E756" s="79"/>
    </row>
    <row r="757" spans="3:5" x14ac:dyDescent="0.35">
      <c r="C757" s="98"/>
      <c r="E757" s="79"/>
    </row>
    <row r="758" spans="3:5" x14ac:dyDescent="0.35">
      <c r="C758" s="98"/>
      <c r="E758" s="79"/>
    </row>
    <row r="759" spans="3:5" x14ac:dyDescent="0.35">
      <c r="C759" s="98"/>
      <c r="E759" s="79"/>
    </row>
    <row r="760" spans="3:5" x14ac:dyDescent="0.35">
      <c r="C760" s="98"/>
      <c r="E760" s="79"/>
    </row>
    <row r="761" spans="3:5" x14ac:dyDescent="0.35">
      <c r="C761" s="98"/>
      <c r="E761" s="79"/>
    </row>
    <row r="762" spans="3:5" x14ac:dyDescent="0.35">
      <c r="C762" s="98"/>
      <c r="E762" s="79"/>
    </row>
    <row r="763" spans="3:5" x14ac:dyDescent="0.35">
      <c r="C763" s="98"/>
      <c r="E763" s="79"/>
    </row>
    <row r="764" spans="3:5" x14ac:dyDescent="0.35">
      <c r="C764" s="98"/>
      <c r="E764" s="79"/>
    </row>
    <row r="765" spans="3:5" x14ac:dyDescent="0.35">
      <c r="C765" s="98"/>
      <c r="E765" s="79"/>
    </row>
    <row r="766" spans="3:5" x14ac:dyDescent="0.35">
      <c r="C766" s="98"/>
      <c r="E766" s="79"/>
    </row>
    <row r="767" spans="3:5" x14ac:dyDescent="0.35">
      <c r="C767" s="98"/>
      <c r="E767" s="79"/>
    </row>
    <row r="768" spans="3:5" x14ac:dyDescent="0.35">
      <c r="C768" s="98"/>
      <c r="E768" s="79"/>
    </row>
    <row r="769" spans="3:5" x14ac:dyDescent="0.35">
      <c r="C769" s="98"/>
      <c r="E769" s="79"/>
    </row>
    <row r="770" spans="3:5" x14ac:dyDescent="0.35">
      <c r="C770" s="98"/>
      <c r="E770" s="79"/>
    </row>
    <row r="771" spans="3:5" x14ac:dyDescent="0.35">
      <c r="C771" s="98"/>
      <c r="E771" s="79"/>
    </row>
    <row r="772" spans="3:5" x14ac:dyDescent="0.35">
      <c r="C772" s="98"/>
      <c r="E772" s="79"/>
    </row>
    <row r="773" spans="3:5" x14ac:dyDescent="0.35">
      <c r="C773" s="98"/>
      <c r="E773" s="79"/>
    </row>
    <row r="774" spans="3:5" x14ac:dyDescent="0.35">
      <c r="C774" s="98"/>
      <c r="E774" s="79"/>
    </row>
    <row r="775" spans="3:5" x14ac:dyDescent="0.35">
      <c r="C775" s="98"/>
      <c r="E775" s="79"/>
    </row>
    <row r="776" spans="3:5" x14ac:dyDescent="0.35">
      <c r="C776" s="98"/>
      <c r="E776" s="79"/>
    </row>
    <row r="777" spans="3:5" x14ac:dyDescent="0.35">
      <c r="C777" s="98"/>
      <c r="E777" s="79"/>
    </row>
    <row r="778" spans="3:5" x14ac:dyDescent="0.35">
      <c r="C778" s="98"/>
      <c r="E778" s="79"/>
    </row>
    <row r="779" spans="3:5" x14ac:dyDescent="0.35">
      <c r="C779" s="98"/>
      <c r="E779" s="79"/>
    </row>
    <row r="780" spans="3:5" x14ac:dyDescent="0.35">
      <c r="C780" s="98"/>
      <c r="E780" s="79"/>
    </row>
    <row r="781" spans="3:5" x14ac:dyDescent="0.35">
      <c r="C781" s="98"/>
      <c r="E781" s="79"/>
    </row>
    <row r="782" spans="3:5" x14ac:dyDescent="0.35">
      <c r="C782" s="98"/>
      <c r="E782" s="79"/>
    </row>
    <row r="783" spans="3:5" x14ac:dyDescent="0.35">
      <c r="C783" s="98"/>
      <c r="E783" s="79"/>
    </row>
    <row r="784" spans="3:5" x14ac:dyDescent="0.35">
      <c r="C784" s="98"/>
      <c r="E784" s="79"/>
    </row>
    <row r="785" spans="3:5" x14ac:dyDescent="0.35">
      <c r="C785" s="98"/>
      <c r="E785" s="79"/>
    </row>
    <row r="786" spans="3:5" x14ac:dyDescent="0.35">
      <c r="C786" s="98"/>
      <c r="E786" s="79"/>
    </row>
    <row r="787" spans="3:5" x14ac:dyDescent="0.35">
      <c r="C787" s="98"/>
      <c r="E787" s="79"/>
    </row>
    <row r="788" spans="3:5" x14ac:dyDescent="0.35">
      <c r="C788" s="98"/>
      <c r="E788" s="79"/>
    </row>
    <row r="789" spans="3:5" x14ac:dyDescent="0.35">
      <c r="C789" s="98"/>
      <c r="E789" s="79"/>
    </row>
    <row r="790" spans="3:5" x14ac:dyDescent="0.35">
      <c r="C790" s="98"/>
      <c r="E790" s="79"/>
    </row>
    <row r="791" spans="3:5" x14ac:dyDescent="0.35">
      <c r="C791" s="98"/>
      <c r="E791" s="79"/>
    </row>
    <row r="792" spans="3:5" x14ac:dyDescent="0.35">
      <c r="C792" s="98"/>
      <c r="E792" s="79"/>
    </row>
    <row r="793" spans="3:5" x14ac:dyDescent="0.35">
      <c r="C793" s="98"/>
      <c r="E793" s="79"/>
    </row>
    <row r="794" spans="3:5" x14ac:dyDescent="0.35">
      <c r="C794" s="98"/>
      <c r="E794" s="79"/>
    </row>
    <row r="795" spans="3:5" x14ac:dyDescent="0.35">
      <c r="C795" s="98"/>
      <c r="E795" s="79"/>
    </row>
    <row r="796" spans="3:5" x14ac:dyDescent="0.35">
      <c r="C796" s="98"/>
      <c r="E796" s="79"/>
    </row>
    <row r="797" spans="3:5" x14ac:dyDescent="0.35">
      <c r="C797" s="98"/>
      <c r="E797" s="79"/>
    </row>
    <row r="798" spans="3:5" x14ac:dyDescent="0.35">
      <c r="C798" s="98"/>
      <c r="E798" s="79"/>
    </row>
    <row r="799" spans="3:5" x14ac:dyDescent="0.35">
      <c r="C799" s="98"/>
      <c r="E799" s="79"/>
    </row>
    <row r="800" spans="3:5" x14ac:dyDescent="0.35">
      <c r="C800" s="98"/>
      <c r="E800" s="79"/>
    </row>
    <row r="801" spans="3:5" x14ac:dyDescent="0.35">
      <c r="C801" s="98"/>
      <c r="E801" s="79"/>
    </row>
    <row r="802" spans="3:5" x14ac:dyDescent="0.35">
      <c r="C802" s="98"/>
      <c r="E802" s="79"/>
    </row>
    <row r="803" spans="3:5" x14ac:dyDescent="0.35">
      <c r="C803" s="98"/>
      <c r="E803" s="79"/>
    </row>
    <row r="804" spans="3:5" x14ac:dyDescent="0.35">
      <c r="C804" s="98"/>
      <c r="E804" s="79"/>
    </row>
    <row r="805" spans="3:5" x14ac:dyDescent="0.35">
      <c r="C805" s="98"/>
      <c r="E805" s="79"/>
    </row>
    <row r="806" spans="3:5" x14ac:dyDescent="0.35">
      <c r="C806" s="98"/>
      <c r="E806" s="79"/>
    </row>
    <row r="807" spans="3:5" x14ac:dyDescent="0.35">
      <c r="C807" s="98"/>
      <c r="E807" s="79"/>
    </row>
    <row r="808" spans="3:5" x14ac:dyDescent="0.35">
      <c r="C808" s="98"/>
      <c r="E808" s="79"/>
    </row>
    <row r="809" spans="3:5" x14ac:dyDescent="0.35">
      <c r="C809" s="98"/>
      <c r="E809" s="79"/>
    </row>
    <row r="810" spans="3:5" x14ac:dyDescent="0.35">
      <c r="C810" s="98"/>
      <c r="E810" s="79"/>
    </row>
    <row r="811" spans="3:5" x14ac:dyDescent="0.35">
      <c r="C811" s="98"/>
      <c r="E811" s="79"/>
    </row>
    <row r="812" spans="3:5" x14ac:dyDescent="0.35">
      <c r="C812" s="98"/>
      <c r="E812" s="79"/>
    </row>
    <row r="813" spans="3:5" x14ac:dyDescent="0.35">
      <c r="C813" s="98"/>
      <c r="E813" s="79"/>
    </row>
    <row r="814" spans="3:5" x14ac:dyDescent="0.35">
      <c r="C814" s="98"/>
      <c r="E814" s="79"/>
    </row>
    <row r="815" spans="3:5" x14ac:dyDescent="0.35">
      <c r="C815" s="98"/>
      <c r="E815" s="79"/>
    </row>
    <row r="816" spans="3:5" x14ac:dyDescent="0.35">
      <c r="C816" s="98"/>
      <c r="E816" s="79"/>
    </row>
    <row r="817" spans="3:5" x14ac:dyDescent="0.35">
      <c r="C817" s="98"/>
      <c r="E817" s="79"/>
    </row>
    <row r="818" spans="3:5" x14ac:dyDescent="0.35">
      <c r="C818" s="98"/>
      <c r="E818" s="79"/>
    </row>
    <row r="819" spans="3:5" x14ac:dyDescent="0.35">
      <c r="C819" s="98"/>
      <c r="E819" s="79"/>
    </row>
    <row r="820" spans="3:5" x14ac:dyDescent="0.35">
      <c r="C820" s="98"/>
      <c r="E820" s="79"/>
    </row>
    <row r="821" spans="3:5" x14ac:dyDescent="0.35">
      <c r="C821" s="98"/>
      <c r="E821" s="79"/>
    </row>
    <row r="822" spans="3:5" x14ac:dyDescent="0.35">
      <c r="C822" s="98"/>
      <c r="E822" s="79"/>
    </row>
    <row r="823" spans="3:5" x14ac:dyDescent="0.35">
      <c r="C823" s="98"/>
      <c r="E823" s="79"/>
    </row>
    <row r="824" spans="3:5" x14ac:dyDescent="0.35">
      <c r="C824" s="98"/>
      <c r="E824" s="79"/>
    </row>
    <row r="825" spans="3:5" x14ac:dyDescent="0.35">
      <c r="C825" s="98"/>
      <c r="E825" s="79"/>
    </row>
    <row r="826" spans="3:5" x14ac:dyDescent="0.35">
      <c r="C826" s="98"/>
      <c r="E826" s="79"/>
    </row>
    <row r="827" spans="3:5" x14ac:dyDescent="0.35">
      <c r="C827" s="98"/>
      <c r="E827" s="79"/>
    </row>
    <row r="828" spans="3:5" x14ac:dyDescent="0.35">
      <c r="C828" s="98"/>
      <c r="E828" s="79"/>
    </row>
    <row r="829" spans="3:5" x14ac:dyDescent="0.35">
      <c r="C829" s="98"/>
      <c r="E829" s="79"/>
    </row>
    <row r="830" spans="3:5" x14ac:dyDescent="0.35">
      <c r="C830" s="98"/>
      <c r="E830" s="79"/>
    </row>
    <row r="831" spans="3:5" x14ac:dyDescent="0.35">
      <c r="C831" s="98"/>
      <c r="E831" s="79"/>
    </row>
    <row r="832" spans="3:5" x14ac:dyDescent="0.35">
      <c r="C832" s="98"/>
      <c r="E832" s="79"/>
    </row>
    <row r="833" spans="3:5" x14ac:dyDescent="0.35">
      <c r="C833" s="98"/>
      <c r="E833" s="79"/>
    </row>
    <row r="834" spans="3:5" x14ac:dyDescent="0.35">
      <c r="C834" s="98"/>
      <c r="E834" s="79"/>
    </row>
    <row r="835" spans="3:5" x14ac:dyDescent="0.35">
      <c r="C835" s="98"/>
      <c r="E835" s="79"/>
    </row>
    <row r="836" spans="3:5" x14ac:dyDescent="0.35">
      <c r="C836" s="98"/>
      <c r="E836" s="79"/>
    </row>
    <row r="837" spans="3:5" x14ac:dyDescent="0.35">
      <c r="C837" s="98"/>
      <c r="E837" s="79"/>
    </row>
    <row r="838" spans="3:5" x14ac:dyDescent="0.35">
      <c r="C838" s="98"/>
      <c r="E838" s="79"/>
    </row>
    <row r="839" spans="3:5" x14ac:dyDescent="0.35">
      <c r="C839" s="98"/>
      <c r="E839" s="79"/>
    </row>
    <row r="840" spans="3:5" x14ac:dyDescent="0.35">
      <c r="C840" s="98"/>
      <c r="E840" s="79"/>
    </row>
    <row r="841" spans="3:5" x14ac:dyDescent="0.35">
      <c r="C841" s="98"/>
      <c r="E841" s="79"/>
    </row>
    <row r="842" spans="3:5" x14ac:dyDescent="0.35">
      <c r="C842" s="98"/>
      <c r="E842" s="79"/>
    </row>
    <row r="843" spans="3:5" x14ac:dyDescent="0.35">
      <c r="C843" s="98"/>
      <c r="E843" s="79"/>
    </row>
    <row r="844" spans="3:5" x14ac:dyDescent="0.35">
      <c r="C844" s="98"/>
      <c r="E844" s="79"/>
    </row>
    <row r="845" spans="3:5" x14ac:dyDescent="0.35">
      <c r="C845" s="98"/>
      <c r="E845" s="79"/>
    </row>
    <row r="846" spans="3:5" x14ac:dyDescent="0.35">
      <c r="C846" s="98"/>
      <c r="E846" s="79"/>
    </row>
    <row r="847" spans="3:5" x14ac:dyDescent="0.35">
      <c r="C847" s="98"/>
      <c r="E847" s="79"/>
    </row>
    <row r="848" spans="3:5" x14ac:dyDescent="0.35">
      <c r="C848" s="98"/>
      <c r="E848" s="79"/>
    </row>
    <row r="849" spans="3:5" x14ac:dyDescent="0.35">
      <c r="C849" s="98"/>
      <c r="E849" s="79"/>
    </row>
    <row r="850" spans="3:5" x14ac:dyDescent="0.35">
      <c r="C850" s="98"/>
      <c r="E850" s="79"/>
    </row>
    <row r="851" spans="3:5" x14ac:dyDescent="0.35">
      <c r="C851" s="98"/>
      <c r="E851" s="79"/>
    </row>
    <row r="852" spans="3:5" x14ac:dyDescent="0.35">
      <c r="C852" s="98"/>
      <c r="E852" s="79"/>
    </row>
    <row r="853" spans="3:5" x14ac:dyDescent="0.35">
      <c r="C853" s="98"/>
      <c r="E853" s="79"/>
    </row>
    <row r="854" spans="3:5" x14ac:dyDescent="0.35">
      <c r="C854" s="98"/>
      <c r="E854" s="79"/>
    </row>
    <row r="855" spans="3:5" x14ac:dyDescent="0.35">
      <c r="C855" s="98"/>
      <c r="E855" s="79"/>
    </row>
    <row r="856" spans="3:5" x14ac:dyDescent="0.35">
      <c r="C856" s="98"/>
      <c r="E856" s="79"/>
    </row>
    <row r="857" spans="3:5" x14ac:dyDescent="0.35">
      <c r="C857" s="98"/>
      <c r="E857" s="79"/>
    </row>
    <row r="858" spans="3:5" x14ac:dyDescent="0.35">
      <c r="C858" s="98"/>
      <c r="E858" s="79"/>
    </row>
    <row r="859" spans="3:5" x14ac:dyDescent="0.35">
      <c r="C859" s="98"/>
      <c r="E859" s="79"/>
    </row>
    <row r="860" spans="3:5" x14ac:dyDescent="0.35">
      <c r="C860" s="98"/>
      <c r="E860" s="79"/>
    </row>
    <row r="861" spans="3:5" x14ac:dyDescent="0.35">
      <c r="C861" s="98"/>
      <c r="E861" s="79"/>
    </row>
    <row r="862" spans="3:5" x14ac:dyDescent="0.35">
      <c r="C862" s="98"/>
      <c r="E862" s="79"/>
    </row>
    <row r="863" spans="3:5" x14ac:dyDescent="0.35">
      <c r="C863" s="98"/>
      <c r="E863" s="79"/>
    </row>
    <row r="864" spans="3:5" x14ac:dyDescent="0.35">
      <c r="C864" s="98"/>
      <c r="E864" s="79"/>
    </row>
    <row r="865" spans="3:5" x14ac:dyDescent="0.35">
      <c r="C865" s="98"/>
      <c r="E865" s="79"/>
    </row>
    <row r="866" spans="3:5" x14ac:dyDescent="0.35">
      <c r="C866" s="98"/>
      <c r="E866" s="79"/>
    </row>
    <row r="867" spans="3:5" x14ac:dyDescent="0.35">
      <c r="C867" s="98"/>
      <c r="E867" s="79"/>
    </row>
    <row r="868" spans="3:5" x14ac:dyDescent="0.35">
      <c r="C868" s="98"/>
      <c r="E868" s="79"/>
    </row>
    <row r="869" spans="3:5" x14ac:dyDescent="0.35">
      <c r="C869" s="98"/>
      <c r="E869" s="79"/>
    </row>
    <row r="870" spans="3:5" x14ac:dyDescent="0.35">
      <c r="C870" s="98"/>
      <c r="E870" s="79"/>
    </row>
    <row r="871" spans="3:5" x14ac:dyDescent="0.35">
      <c r="C871" s="98"/>
      <c r="E871" s="79"/>
    </row>
    <row r="872" spans="3:5" x14ac:dyDescent="0.35">
      <c r="C872" s="98"/>
      <c r="E872" s="79"/>
    </row>
    <row r="873" spans="3:5" x14ac:dyDescent="0.35">
      <c r="C873" s="98"/>
      <c r="E873" s="79"/>
    </row>
    <row r="874" spans="3:5" x14ac:dyDescent="0.35">
      <c r="C874" s="98"/>
      <c r="E874" s="79"/>
    </row>
    <row r="875" spans="3:5" x14ac:dyDescent="0.35">
      <c r="C875" s="98"/>
      <c r="E875" s="79"/>
    </row>
    <row r="876" spans="3:5" x14ac:dyDescent="0.35">
      <c r="C876" s="98"/>
      <c r="E876" s="79"/>
    </row>
    <row r="877" spans="3:5" x14ac:dyDescent="0.35">
      <c r="C877" s="98"/>
      <c r="E877" s="79"/>
    </row>
    <row r="878" spans="3:5" x14ac:dyDescent="0.35">
      <c r="C878" s="98"/>
      <c r="E878" s="79"/>
    </row>
    <row r="879" spans="3:5" x14ac:dyDescent="0.35">
      <c r="C879" s="98"/>
      <c r="E879" s="79"/>
    </row>
    <row r="880" spans="3:5" x14ac:dyDescent="0.35">
      <c r="C880" s="98"/>
      <c r="E880" s="79"/>
    </row>
    <row r="881" spans="3:5" x14ac:dyDescent="0.35">
      <c r="C881" s="98"/>
      <c r="E881" s="79"/>
    </row>
    <row r="882" spans="3:5" x14ac:dyDescent="0.35">
      <c r="C882" s="98"/>
      <c r="E882" s="79"/>
    </row>
    <row r="883" spans="3:5" x14ac:dyDescent="0.35">
      <c r="C883" s="98"/>
      <c r="E883" s="79"/>
    </row>
    <row r="884" spans="3:5" x14ac:dyDescent="0.35">
      <c r="C884" s="98"/>
      <c r="E884" s="79"/>
    </row>
    <row r="885" spans="3:5" x14ac:dyDescent="0.35">
      <c r="C885" s="98"/>
      <c r="E885" s="79"/>
    </row>
    <row r="886" spans="3:5" x14ac:dyDescent="0.35">
      <c r="C886" s="98"/>
      <c r="E886" s="79"/>
    </row>
    <row r="887" spans="3:5" x14ac:dyDescent="0.35">
      <c r="C887" s="98"/>
      <c r="E887" s="79"/>
    </row>
    <row r="888" spans="3:5" x14ac:dyDescent="0.35">
      <c r="C888" s="98"/>
      <c r="E888" s="79"/>
    </row>
    <row r="889" spans="3:5" x14ac:dyDescent="0.35">
      <c r="C889" s="98"/>
      <c r="E889" s="79"/>
    </row>
    <row r="890" spans="3:5" x14ac:dyDescent="0.35">
      <c r="C890" s="98"/>
      <c r="E890" s="79"/>
    </row>
    <row r="891" spans="3:5" x14ac:dyDescent="0.35">
      <c r="C891" s="98"/>
      <c r="E891" s="79"/>
    </row>
    <row r="892" spans="3:5" x14ac:dyDescent="0.35">
      <c r="C892" s="98"/>
      <c r="E892" s="79"/>
    </row>
    <row r="893" spans="3:5" x14ac:dyDescent="0.35">
      <c r="C893" s="98"/>
      <c r="E893" s="79"/>
    </row>
    <row r="894" spans="3:5" x14ac:dyDescent="0.35">
      <c r="C894" s="98"/>
      <c r="E894" s="79"/>
    </row>
    <row r="895" spans="3:5" x14ac:dyDescent="0.35">
      <c r="C895" s="98"/>
      <c r="E895" s="79"/>
    </row>
    <row r="896" spans="3:5" x14ac:dyDescent="0.35">
      <c r="C896" s="98"/>
      <c r="E896" s="79"/>
    </row>
    <row r="897" spans="3:5" x14ac:dyDescent="0.35">
      <c r="C897" s="98"/>
      <c r="E897" s="79"/>
    </row>
    <row r="898" spans="3:5" x14ac:dyDescent="0.35">
      <c r="C898" s="98"/>
      <c r="E898" s="79"/>
    </row>
    <row r="899" spans="3:5" x14ac:dyDescent="0.35">
      <c r="C899" s="98"/>
      <c r="E899" s="79"/>
    </row>
    <row r="900" spans="3:5" x14ac:dyDescent="0.35">
      <c r="C900" s="98"/>
      <c r="E900" s="79"/>
    </row>
    <row r="901" spans="3:5" x14ac:dyDescent="0.35">
      <c r="C901" s="98"/>
      <c r="E901" s="79"/>
    </row>
    <row r="902" spans="3:5" x14ac:dyDescent="0.35">
      <c r="C902" s="98"/>
      <c r="E902" s="79"/>
    </row>
    <row r="903" spans="3:5" x14ac:dyDescent="0.35">
      <c r="C903" s="98"/>
      <c r="E903" s="79"/>
    </row>
    <row r="904" spans="3:5" x14ac:dyDescent="0.35">
      <c r="C904" s="98"/>
      <c r="E904" s="79"/>
    </row>
    <row r="905" spans="3:5" x14ac:dyDescent="0.35">
      <c r="C905" s="98"/>
      <c r="E905" s="79"/>
    </row>
    <row r="906" spans="3:5" x14ac:dyDescent="0.35">
      <c r="C906" s="98"/>
      <c r="E906" s="79"/>
    </row>
    <row r="907" spans="3:5" x14ac:dyDescent="0.35">
      <c r="C907" s="98"/>
      <c r="E907" s="79"/>
    </row>
    <row r="908" spans="3:5" x14ac:dyDescent="0.35">
      <c r="C908" s="98"/>
      <c r="E908" s="79"/>
    </row>
    <row r="909" spans="3:5" x14ac:dyDescent="0.35">
      <c r="C909" s="98"/>
      <c r="E909" s="79"/>
    </row>
    <row r="910" spans="3:5" x14ac:dyDescent="0.35">
      <c r="C910" s="98"/>
      <c r="E910" s="79"/>
    </row>
    <row r="911" spans="3:5" x14ac:dyDescent="0.35">
      <c r="C911" s="98"/>
      <c r="E911" s="79"/>
    </row>
    <row r="912" spans="3:5" x14ac:dyDescent="0.35">
      <c r="C912" s="98"/>
      <c r="E912" s="79"/>
    </row>
    <row r="913" spans="3:5" x14ac:dyDescent="0.35">
      <c r="C913" s="98"/>
      <c r="E913" s="79"/>
    </row>
    <row r="914" spans="3:5" x14ac:dyDescent="0.35">
      <c r="C914" s="98"/>
      <c r="E914" s="79"/>
    </row>
    <row r="915" spans="3:5" x14ac:dyDescent="0.35">
      <c r="C915" s="98"/>
      <c r="E915" s="79"/>
    </row>
    <row r="916" spans="3:5" x14ac:dyDescent="0.35">
      <c r="C916" s="98"/>
      <c r="E916" s="79"/>
    </row>
    <row r="917" spans="3:5" x14ac:dyDescent="0.35">
      <c r="C917" s="98"/>
      <c r="E917" s="79"/>
    </row>
    <row r="918" spans="3:5" x14ac:dyDescent="0.35">
      <c r="C918" s="98"/>
      <c r="E918" s="79"/>
    </row>
    <row r="919" spans="3:5" x14ac:dyDescent="0.35">
      <c r="C919" s="98"/>
      <c r="E919" s="79"/>
    </row>
    <row r="920" spans="3:5" x14ac:dyDescent="0.35">
      <c r="C920" s="98"/>
      <c r="E920" s="79"/>
    </row>
    <row r="921" spans="3:5" x14ac:dyDescent="0.35">
      <c r="C921" s="98"/>
      <c r="E921" s="79"/>
    </row>
    <row r="922" spans="3:5" x14ac:dyDescent="0.35">
      <c r="C922" s="98"/>
      <c r="E922" s="79"/>
    </row>
    <row r="923" spans="3:5" x14ac:dyDescent="0.35">
      <c r="C923" s="98"/>
      <c r="E923" s="79"/>
    </row>
    <row r="924" spans="3:5" x14ac:dyDescent="0.35">
      <c r="C924" s="98"/>
      <c r="E924" s="79"/>
    </row>
    <row r="925" spans="3:5" x14ac:dyDescent="0.35">
      <c r="C925" s="98"/>
      <c r="E925" s="79"/>
    </row>
    <row r="926" spans="3:5" x14ac:dyDescent="0.35">
      <c r="C926" s="98"/>
      <c r="E926" s="79"/>
    </row>
    <row r="927" spans="3:5" x14ac:dyDescent="0.35">
      <c r="C927" s="98"/>
      <c r="E927" s="79"/>
    </row>
    <row r="928" spans="3:5" x14ac:dyDescent="0.35">
      <c r="C928" s="98"/>
      <c r="E928" s="79"/>
    </row>
    <row r="929" spans="3:5" x14ac:dyDescent="0.35">
      <c r="C929" s="98"/>
      <c r="E929" s="79"/>
    </row>
    <row r="930" spans="3:5" x14ac:dyDescent="0.35">
      <c r="C930" s="98"/>
      <c r="E930" s="79"/>
    </row>
    <row r="931" spans="3:5" x14ac:dyDescent="0.35">
      <c r="C931" s="98"/>
      <c r="E931" s="79"/>
    </row>
    <row r="932" spans="3:5" x14ac:dyDescent="0.35">
      <c r="C932" s="98"/>
      <c r="E932" s="79"/>
    </row>
    <row r="933" spans="3:5" x14ac:dyDescent="0.35">
      <c r="C933" s="98"/>
      <c r="E933" s="79"/>
    </row>
    <row r="934" spans="3:5" x14ac:dyDescent="0.35">
      <c r="C934" s="98"/>
      <c r="E934" s="79"/>
    </row>
    <row r="935" spans="3:5" x14ac:dyDescent="0.35">
      <c r="C935" s="98"/>
      <c r="E935" s="79"/>
    </row>
    <row r="936" spans="3:5" x14ac:dyDescent="0.35">
      <c r="C936" s="98"/>
      <c r="E936" s="79"/>
    </row>
    <row r="937" spans="3:5" x14ac:dyDescent="0.35">
      <c r="C937" s="98"/>
      <c r="E937" s="79"/>
    </row>
    <row r="938" spans="3:5" x14ac:dyDescent="0.35">
      <c r="C938" s="98"/>
      <c r="E938" s="79"/>
    </row>
    <row r="939" spans="3:5" x14ac:dyDescent="0.35">
      <c r="C939" s="98"/>
      <c r="E939" s="79"/>
    </row>
    <row r="940" spans="3:5" x14ac:dyDescent="0.35">
      <c r="C940" s="98"/>
      <c r="E940" s="79"/>
    </row>
    <row r="941" spans="3:5" x14ac:dyDescent="0.35">
      <c r="C941" s="98"/>
      <c r="E941" s="79"/>
    </row>
    <row r="942" spans="3:5" x14ac:dyDescent="0.35">
      <c r="C942" s="98"/>
      <c r="E942" s="79"/>
    </row>
    <row r="943" spans="3:5" x14ac:dyDescent="0.35">
      <c r="C943" s="98"/>
      <c r="E943" s="79"/>
    </row>
    <row r="944" spans="3:5" x14ac:dyDescent="0.35">
      <c r="C944" s="98"/>
      <c r="E944" s="79"/>
    </row>
    <row r="945" spans="3:5" x14ac:dyDescent="0.35">
      <c r="C945" s="98"/>
      <c r="E945" s="79"/>
    </row>
    <row r="946" spans="3:5" x14ac:dyDescent="0.35">
      <c r="C946" s="98"/>
      <c r="E946" s="79"/>
    </row>
    <row r="947" spans="3:5" x14ac:dyDescent="0.35">
      <c r="C947" s="98"/>
      <c r="E947" s="79"/>
    </row>
    <row r="948" spans="3:5" x14ac:dyDescent="0.35">
      <c r="C948" s="98"/>
      <c r="E948" s="79"/>
    </row>
    <row r="949" spans="3:5" x14ac:dyDescent="0.35">
      <c r="C949" s="98"/>
      <c r="E949" s="79"/>
    </row>
    <row r="950" spans="3:5" x14ac:dyDescent="0.35">
      <c r="C950" s="98"/>
      <c r="E950" s="79"/>
    </row>
    <row r="951" spans="3:5" x14ac:dyDescent="0.35">
      <c r="C951" s="98"/>
      <c r="E951" s="79"/>
    </row>
    <row r="952" spans="3:5" x14ac:dyDescent="0.35">
      <c r="C952" s="98"/>
      <c r="E952" s="79"/>
    </row>
    <row r="953" spans="3:5" x14ac:dyDescent="0.35">
      <c r="C953" s="98"/>
      <c r="E953" s="79"/>
    </row>
    <row r="954" spans="3:5" x14ac:dyDescent="0.35">
      <c r="C954" s="98"/>
      <c r="E954" s="79"/>
    </row>
    <row r="955" spans="3:5" x14ac:dyDescent="0.35">
      <c r="C955" s="98"/>
      <c r="E955" s="79"/>
    </row>
    <row r="956" spans="3:5" x14ac:dyDescent="0.35">
      <c r="C956" s="98"/>
      <c r="E956" s="79"/>
    </row>
    <row r="957" spans="3:5" x14ac:dyDescent="0.35">
      <c r="C957" s="98"/>
      <c r="E957" s="79"/>
    </row>
    <row r="958" spans="3:5" x14ac:dyDescent="0.35">
      <c r="C958" s="98"/>
      <c r="E958" s="79"/>
    </row>
    <row r="959" spans="3:5" x14ac:dyDescent="0.35">
      <c r="C959" s="98"/>
      <c r="E959" s="79"/>
    </row>
    <row r="960" spans="3:5" x14ac:dyDescent="0.35">
      <c r="C960" s="98"/>
      <c r="E960" s="79"/>
    </row>
    <row r="961" spans="3:5" x14ac:dyDescent="0.35">
      <c r="C961" s="98"/>
      <c r="E961" s="79"/>
    </row>
    <row r="962" spans="3:5" x14ac:dyDescent="0.35">
      <c r="C962" s="98"/>
      <c r="E962" s="79"/>
    </row>
    <row r="963" spans="3:5" x14ac:dyDescent="0.35">
      <c r="C963" s="98"/>
      <c r="E963" s="79"/>
    </row>
    <row r="964" spans="3:5" x14ac:dyDescent="0.35">
      <c r="C964" s="98"/>
      <c r="E964" s="79"/>
    </row>
    <row r="965" spans="3:5" x14ac:dyDescent="0.35">
      <c r="C965" s="98"/>
      <c r="E965" s="79"/>
    </row>
    <row r="966" spans="3:5" x14ac:dyDescent="0.35">
      <c r="C966" s="98"/>
      <c r="E966" s="79"/>
    </row>
    <row r="967" spans="3:5" x14ac:dyDescent="0.35">
      <c r="C967" s="98"/>
      <c r="E967" s="79"/>
    </row>
    <row r="968" spans="3:5" x14ac:dyDescent="0.35">
      <c r="C968" s="98"/>
      <c r="E968" s="79"/>
    </row>
    <row r="969" spans="3:5" x14ac:dyDescent="0.35">
      <c r="C969" s="98"/>
      <c r="E969" s="79"/>
    </row>
    <row r="970" spans="3:5" x14ac:dyDescent="0.35">
      <c r="C970" s="98"/>
      <c r="E970" s="79"/>
    </row>
    <row r="971" spans="3:5" x14ac:dyDescent="0.35">
      <c r="C971" s="98"/>
      <c r="E971" s="79"/>
    </row>
    <row r="972" spans="3:5" x14ac:dyDescent="0.35">
      <c r="C972" s="98"/>
      <c r="E972" s="79"/>
    </row>
    <row r="973" spans="3:5" x14ac:dyDescent="0.35">
      <c r="C973" s="98"/>
      <c r="E973" s="79"/>
    </row>
    <row r="974" spans="3:5" x14ac:dyDescent="0.35">
      <c r="C974" s="98"/>
      <c r="E974" s="79"/>
    </row>
    <row r="975" spans="3:5" x14ac:dyDescent="0.35">
      <c r="C975" s="98"/>
      <c r="E975" s="79"/>
    </row>
    <row r="976" spans="3:5" x14ac:dyDescent="0.35">
      <c r="C976" s="98"/>
      <c r="E976" s="79"/>
    </row>
    <row r="977" spans="3:5" x14ac:dyDescent="0.35">
      <c r="C977" s="98"/>
      <c r="E977" s="79"/>
    </row>
    <row r="978" spans="3:5" x14ac:dyDescent="0.35">
      <c r="C978" s="98"/>
      <c r="E978" s="79"/>
    </row>
    <row r="979" spans="3:5" x14ac:dyDescent="0.35">
      <c r="C979" s="98"/>
      <c r="E979" s="79"/>
    </row>
    <row r="980" spans="3:5" x14ac:dyDescent="0.35">
      <c r="C980" s="98"/>
      <c r="E980" s="79"/>
    </row>
    <row r="981" spans="3:5" x14ac:dyDescent="0.35">
      <c r="C981" s="98"/>
      <c r="E981" s="79"/>
    </row>
    <row r="982" spans="3:5" x14ac:dyDescent="0.35">
      <c r="C982" s="98"/>
      <c r="E982" s="79"/>
    </row>
    <row r="983" spans="3:5" x14ac:dyDescent="0.35">
      <c r="C983" s="98"/>
      <c r="E983" s="79"/>
    </row>
    <row r="984" spans="3:5" x14ac:dyDescent="0.35">
      <c r="C984" s="98"/>
      <c r="E984" s="79"/>
    </row>
    <row r="985" spans="3:5" x14ac:dyDescent="0.35">
      <c r="C985" s="98"/>
      <c r="E985" s="79"/>
    </row>
    <row r="986" spans="3:5" x14ac:dyDescent="0.35">
      <c r="C986" s="98"/>
      <c r="E986" s="79"/>
    </row>
    <row r="987" spans="3:5" x14ac:dyDescent="0.35">
      <c r="C987" s="98"/>
      <c r="E987" s="79"/>
    </row>
    <row r="988" spans="3:5" x14ac:dyDescent="0.35">
      <c r="C988" s="98"/>
      <c r="E988" s="79"/>
    </row>
    <row r="989" spans="3:5" x14ac:dyDescent="0.35">
      <c r="C989" s="98"/>
      <c r="E989" s="79"/>
    </row>
    <row r="990" spans="3:5" x14ac:dyDescent="0.35">
      <c r="C990" s="98"/>
      <c r="E990" s="79"/>
    </row>
    <row r="991" spans="3:5" x14ac:dyDescent="0.35">
      <c r="C991" s="98"/>
      <c r="E991" s="79"/>
    </row>
    <row r="992" spans="3:5" x14ac:dyDescent="0.35">
      <c r="C992" s="98"/>
      <c r="E992" s="79"/>
    </row>
    <row r="993" spans="3:5" x14ac:dyDescent="0.35">
      <c r="C993" s="98"/>
      <c r="E993" s="79"/>
    </row>
    <row r="994" spans="3:5" x14ac:dyDescent="0.35">
      <c r="C994" s="98"/>
      <c r="E994" s="79"/>
    </row>
    <row r="995" spans="3:5" x14ac:dyDescent="0.35">
      <c r="C995" s="98"/>
      <c r="E995" s="79"/>
    </row>
    <row r="996" spans="3:5" x14ac:dyDescent="0.35">
      <c r="C996" s="98"/>
      <c r="E996" s="79"/>
    </row>
    <row r="997" spans="3:5" x14ac:dyDescent="0.35">
      <c r="C997" s="98"/>
      <c r="E997" s="79"/>
    </row>
    <row r="998" spans="3:5" x14ac:dyDescent="0.35">
      <c r="C998" s="98"/>
      <c r="E998" s="79"/>
    </row>
    <row r="999" spans="3:5" x14ac:dyDescent="0.35">
      <c r="C999" s="98"/>
      <c r="E999" s="79"/>
    </row>
    <row r="1000" spans="3:5" x14ac:dyDescent="0.35">
      <c r="C1000" s="98"/>
      <c r="E1000" s="79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2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H79"/>
  <sheetViews>
    <sheetView showWhiteSpace="0" zoomScaleNormal="100" workbookViewId="0">
      <selection activeCell="F15" sqref="F15"/>
    </sheetView>
  </sheetViews>
  <sheetFormatPr baseColWidth="10" defaultColWidth="7.84375" defaultRowHeight="15.5" x14ac:dyDescent="0.35"/>
  <cols>
    <col min="1" max="1" width="4.61328125" style="58" customWidth="1"/>
    <col min="2" max="2" width="49.4609375" style="13" customWidth="1"/>
    <col min="3" max="4" width="15.15234375" style="98" customWidth="1"/>
    <col min="5" max="5" width="4.4609375" style="13" customWidth="1"/>
    <col min="6" max="6" width="15.15234375" style="98" customWidth="1"/>
    <col min="7" max="7" width="7.84375" style="13"/>
    <col min="8" max="8" width="16.61328125" style="79" customWidth="1"/>
    <col min="9" max="16384" width="7.84375" style="13"/>
  </cols>
  <sheetData>
    <row r="1" spans="1:8" s="63" customFormat="1" ht="20.5" x14ac:dyDescent="0.45">
      <c r="A1" s="60"/>
      <c r="B1" s="64" t="s">
        <v>200</v>
      </c>
      <c r="C1" s="178"/>
      <c r="D1" s="178"/>
      <c r="F1" s="178"/>
      <c r="H1" s="77"/>
    </row>
    <row r="2" spans="1:8" x14ac:dyDescent="0.35">
      <c r="A2" s="48" t="s">
        <v>116</v>
      </c>
      <c r="B2" s="75" t="s">
        <v>114</v>
      </c>
      <c r="C2" s="145" t="s">
        <v>199</v>
      </c>
      <c r="D2" s="145" t="s">
        <v>181</v>
      </c>
      <c r="F2" s="145" t="s">
        <v>198</v>
      </c>
    </row>
    <row r="3" spans="1:8" x14ac:dyDescent="0.35">
      <c r="A3" s="54"/>
      <c r="B3" s="4" t="s">
        <v>118</v>
      </c>
      <c r="C3" s="176"/>
      <c r="D3" s="176"/>
      <c r="F3" s="176"/>
    </row>
    <row r="4" spans="1:8" x14ac:dyDescent="0.35">
      <c r="A4" s="49">
        <v>302</v>
      </c>
      <c r="B4" s="3" t="s">
        <v>119</v>
      </c>
      <c r="C4" s="163"/>
      <c r="D4" s="163">
        <v>3000</v>
      </c>
      <c r="F4" s="163">
        <v>3000</v>
      </c>
    </row>
    <row r="5" spans="1:8" x14ac:dyDescent="0.35">
      <c r="A5" s="49">
        <v>332</v>
      </c>
      <c r="B5" s="3" t="s">
        <v>22</v>
      </c>
      <c r="C5" s="163">
        <v>3284</v>
      </c>
      <c r="D5" s="163">
        <v>30000</v>
      </c>
      <c r="F5" s="163">
        <v>10000</v>
      </c>
    </row>
    <row r="6" spans="1:8" x14ac:dyDescent="0.35">
      <c r="A6" s="49">
        <v>336</v>
      </c>
      <c r="B6" s="3" t="s">
        <v>175</v>
      </c>
      <c r="C6" s="163"/>
      <c r="D6" s="163">
        <v>11000</v>
      </c>
      <c r="F6" s="163"/>
    </row>
    <row r="7" spans="1:8" x14ac:dyDescent="0.35">
      <c r="A7" s="49">
        <v>354</v>
      </c>
      <c r="B7" s="3" t="s">
        <v>176</v>
      </c>
      <c r="C7" s="163"/>
      <c r="D7" s="163">
        <v>10000</v>
      </c>
      <c r="F7" s="163"/>
    </row>
    <row r="8" spans="1:8" x14ac:dyDescent="0.35">
      <c r="A8" s="49">
        <v>375</v>
      </c>
      <c r="B8" s="3" t="s">
        <v>23</v>
      </c>
      <c r="C8" s="163"/>
      <c r="D8" s="163"/>
      <c r="F8" s="163"/>
    </row>
    <row r="9" spans="1:8" x14ac:dyDescent="0.35">
      <c r="A9" s="49">
        <v>381</v>
      </c>
      <c r="B9" s="3" t="s">
        <v>32</v>
      </c>
      <c r="C9" s="163">
        <v>25000</v>
      </c>
      <c r="D9" s="163">
        <v>25000</v>
      </c>
      <c r="F9" s="211">
        <v>0</v>
      </c>
      <c r="H9" s="212" t="s">
        <v>272</v>
      </c>
    </row>
    <row r="10" spans="1:8" x14ac:dyDescent="0.35">
      <c r="A10" s="49">
        <v>395</v>
      </c>
      <c r="B10" s="3" t="s">
        <v>24</v>
      </c>
      <c r="C10" s="163"/>
      <c r="D10" s="163"/>
      <c r="F10" s="163"/>
    </row>
    <row r="11" spans="1:8" x14ac:dyDescent="0.35">
      <c r="A11" s="50"/>
      <c r="B11" s="35" t="s">
        <v>98</v>
      </c>
      <c r="C11" s="168">
        <f>SUM(C4:C10)</f>
        <v>28284</v>
      </c>
      <c r="D11" s="168">
        <f>SUM(D4:D10)</f>
        <v>79000</v>
      </c>
      <c r="F11" s="168">
        <f>SUM(F4:F10)</f>
        <v>13000</v>
      </c>
    </row>
    <row r="12" spans="1:8" x14ac:dyDescent="0.35">
      <c r="A12" s="49"/>
      <c r="B12" s="3" t="s">
        <v>99</v>
      </c>
      <c r="C12" s="163"/>
      <c r="D12" s="163"/>
      <c r="F12" s="163"/>
    </row>
    <row r="13" spans="1:8" x14ac:dyDescent="0.35">
      <c r="A13" s="49">
        <v>402</v>
      </c>
      <c r="B13" s="3" t="s">
        <v>31</v>
      </c>
      <c r="C13" s="163"/>
      <c r="D13" s="163">
        <v>3000</v>
      </c>
      <c r="F13" s="163">
        <v>3000</v>
      </c>
    </row>
    <row r="14" spans="1:8" x14ac:dyDescent="0.35">
      <c r="A14" s="49">
        <v>405</v>
      </c>
      <c r="B14" s="3" t="s">
        <v>25</v>
      </c>
      <c r="C14" s="163"/>
      <c r="D14" s="163"/>
      <c r="F14" s="163"/>
    </row>
    <row r="15" spans="1:8" x14ac:dyDescent="0.35">
      <c r="A15" s="49">
        <v>406</v>
      </c>
      <c r="B15" s="3" t="s">
        <v>78</v>
      </c>
      <c r="C15" s="163"/>
      <c r="D15" s="163">
        <v>1000</v>
      </c>
      <c r="F15" s="163">
        <v>1000</v>
      </c>
    </row>
    <row r="16" spans="1:8" x14ac:dyDescent="0.35">
      <c r="A16" s="49">
        <v>416</v>
      </c>
      <c r="B16" s="3" t="s">
        <v>17</v>
      </c>
      <c r="C16" s="163">
        <v>4179</v>
      </c>
      <c r="D16" s="163">
        <v>6000</v>
      </c>
      <c r="F16" s="163">
        <v>5000</v>
      </c>
    </row>
    <row r="17" spans="1:6" x14ac:dyDescent="0.35">
      <c r="A17" s="49">
        <v>418</v>
      </c>
      <c r="B17" s="3" t="s">
        <v>19</v>
      </c>
      <c r="C17" s="163"/>
      <c r="D17" s="163">
        <v>14000</v>
      </c>
      <c r="F17" s="163"/>
    </row>
    <row r="18" spans="1:6" x14ac:dyDescent="0.35">
      <c r="A18" s="49">
        <v>421</v>
      </c>
      <c r="B18" s="3" t="s">
        <v>66</v>
      </c>
      <c r="C18" s="163">
        <v>2500</v>
      </c>
      <c r="D18" s="163">
        <v>23000</v>
      </c>
      <c r="F18" s="163">
        <v>3000</v>
      </c>
    </row>
    <row r="19" spans="1:6" x14ac:dyDescent="0.35">
      <c r="A19" s="49">
        <v>422</v>
      </c>
      <c r="B19" s="3" t="s">
        <v>206</v>
      </c>
      <c r="C19" s="163"/>
      <c r="D19" s="163">
        <v>4000</v>
      </c>
      <c r="F19" s="163">
        <v>4000</v>
      </c>
    </row>
    <row r="20" spans="1:6" x14ac:dyDescent="0.35">
      <c r="A20" s="49">
        <v>425</v>
      </c>
      <c r="B20" s="3" t="s">
        <v>20</v>
      </c>
      <c r="C20" s="163">
        <v>703</v>
      </c>
      <c r="D20" s="163">
        <v>3000</v>
      </c>
      <c r="F20" s="163">
        <v>2000</v>
      </c>
    </row>
    <row r="21" spans="1:6" x14ac:dyDescent="0.35">
      <c r="A21" s="49">
        <v>430</v>
      </c>
      <c r="B21" s="3" t="s">
        <v>7</v>
      </c>
      <c r="C21" s="163">
        <v>400</v>
      </c>
      <c r="D21" s="163">
        <v>2000</v>
      </c>
      <c r="F21" s="163">
        <v>2000</v>
      </c>
    </row>
    <row r="22" spans="1:6" x14ac:dyDescent="0.35">
      <c r="A22" s="49">
        <v>450</v>
      </c>
      <c r="B22" s="3" t="s">
        <v>101</v>
      </c>
      <c r="C22" s="163">
        <v>10950</v>
      </c>
      <c r="D22" s="163">
        <v>8000</v>
      </c>
      <c r="F22" s="163">
        <v>11000</v>
      </c>
    </row>
    <row r="23" spans="1:6" x14ac:dyDescent="0.35">
      <c r="A23" s="49">
        <v>470</v>
      </c>
      <c r="B23" s="3" t="s">
        <v>100</v>
      </c>
      <c r="C23" s="163"/>
      <c r="D23" s="163">
        <v>6000</v>
      </c>
      <c r="F23" s="163">
        <v>3000</v>
      </c>
    </row>
    <row r="24" spans="1:6" x14ac:dyDescent="0.35">
      <c r="A24" s="50"/>
      <c r="B24" s="35" t="s">
        <v>11</v>
      </c>
      <c r="C24" s="168">
        <f>SUM(C13:C23)</f>
        <v>18732</v>
      </c>
      <c r="D24" s="168">
        <v>70000</v>
      </c>
      <c r="F24" s="168">
        <f>SUM(F13:F23)</f>
        <v>34000</v>
      </c>
    </row>
    <row r="25" spans="1:6" x14ac:dyDescent="0.35">
      <c r="A25" s="49"/>
      <c r="B25" s="3" t="s">
        <v>12</v>
      </c>
      <c r="C25" s="163"/>
      <c r="D25" s="163"/>
      <c r="F25" s="163"/>
    </row>
    <row r="26" spans="1:6" x14ac:dyDescent="0.35">
      <c r="A26" s="49">
        <v>520</v>
      </c>
      <c r="B26" s="3" t="s">
        <v>76</v>
      </c>
      <c r="C26" s="163">
        <v>329</v>
      </c>
      <c r="D26" s="163">
        <v>900</v>
      </c>
      <c r="F26" s="163">
        <v>500</v>
      </c>
    </row>
    <row r="27" spans="1:6" x14ac:dyDescent="0.35">
      <c r="A27" s="49">
        <v>550</v>
      </c>
      <c r="B27" s="3" t="s">
        <v>54</v>
      </c>
      <c r="C27" s="163"/>
      <c r="D27" s="163">
        <v>1500</v>
      </c>
      <c r="F27" s="163">
        <v>1000</v>
      </c>
    </row>
    <row r="28" spans="1:6" x14ac:dyDescent="0.35">
      <c r="A28" s="51"/>
      <c r="B28" s="35" t="s">
        <v>55</v>
      </c>
      <c r="C28" s="168">
        <f>SUM(C26:C27)</f>
        <v>329</v>
      </c>
      <c r="D28" s="168">
        <f>SUM(D26:D27)</f>
        <v>2400</v>
      </c>
      <c r="F28" s="168">
        <f>SUM(F26:F27)</f>
        <v>1500</v>
      </c>
    </row>
    <row r="29" spans="1:6" x14ac:dyDescent="0.35">
      <c r="A29" s="49"/>
      <c r="B29" s="4" t="s">
        <v>75</v>
      </c>
      <c r="C29" s="163"/>
      <c r="D29" s="163"/>
      <c r="F29" s="163"/>
    </row>
    <row r="30" spans="1:6" x14ac:dyDescent="0.35">
      <c r="A30" s="49">
        <v>680</v>
      </c>
      <c r="B30" s="3" t="s">
        <v>1</v>
      </c>
      <c r="C30" s="163">
        <v>1763</v>
      </c>
      <c r="D30" s="163">
        <v>2000</v>
      </c>
      <c r="F30" s="163">
        <v>2000</v>
      </c>
    </row>
    <row r="31" spans="1:6" x14ac:dyDescent="0.35">
      <c r="A31" s="50"/>
      <c r="B31" s="35" t="s">
        <v>74</v>
      </c>
      <c r="C31" s="168">
        <f>SUM(C30)</f>
        <v>1763</v>
      </c>
      <c r="D31" s="168">
        <f>SUM(D30)</f>
        <v>2000</v>
      </c>
      <c r="F31" s="168">
        <f>SUM(F30)</f>
        <v>2000</v>
      </c>
    </row>
    <row r="32" spans="1:6" x14ac:dyDescent="0.35">
      <c r="A32" s="49"/>
      <c r="B32" s="3" t="s">
        <v>73</v>
      </c>
      <c r="C32" s="163"/>
      <c r="D32" s="163"/>
      <c r="F32" s="163"/>
    </row>
    <row r="33" spans="1:8" x14ac:dyDescent="0.35">
      <c r="A33" s="49"/>
      <c r="B33" s="3" t="s">
        <v>4</v>
      </c>
      <c r="C33" s="163"/>
      <c r="D33" s="163"/>
      <c r="F33" s="163"/>
    </row>
    <row r="34" spans="1:8" x14ac:dyDescent="0.35">
      <c r="A34" s="49">
        <v>754</v>
      </c>
      <c r="B34" s="3" t="s">
        <v>72</v>
      </c>
      <c r="C34" s="163"/>
      <c r="D34" s="163">
        <v>5000</v>
      </c>
      <c r="F34" s="163"/>
    </row>
    <row r="35" spans="1:8" x14ac:dyDescent="0.35">
      <c r="A35" s="50"/>
      <c r="B35" s="35" t="s">
        <v>81</v>
      </c>
      <c r="C35" s="168">
        <f>SUM(C34:C34)</f>
        <v>0</v>
      </c>
      <c r="D35" s="168">
        <f>SUM(D34:D34)</f>
        <v>5000</v>
      </c>
      <c r="F35" s="168">
        <f>SUM(F34:F34)</f>
        <v>0</v>
      </c>
    </row>
    <row r="36" spans="1:8" x14ac:dyDescent="0.35">
      <c r="A36" s="50"/>
      <c r="B36" s="35" t="s">
        <v>104</v>
      </c>
      <c r="C36" s="168">
        <f>C24+C28+C31+C35</f>
        <v>20824</v>
      </c>
      <c r="D36" s="168">
        <f>D24+D28+D31+D35</f>
        <v>79400</v>
      </c>
      <c r="F36" s="168">
        <f>F24+F28+F31+F35</f>
        <v>37500</v>
      </c>
    </row>
    <row r="37" spans="1:8" x14ac:dyDescent="0.35">
      <c r="A37" s="50"/>
      <c r="B37" s="35" t="s">
        <v>105</v>
      </c>
      <c r="C37" s="168">
        <f>C11-C36</f>
        <v>7460</v>
      </c>
      <c r="D37" s="168">
        <f>D11-D36</f>
        <v>-400</v>
      </c>
      <c r="F37" s="168">
        <f>F11-F36</f>
        <v>-24500</v>
      </c>
    </row>
    <row r="38" spans="1:8" x14ac:dyDescent="0.35">
      <c r="A38" s="54"/>
      <c r="B38" s="4" t="s">
        <v>106</v>
      </c>
      <c r="C38" s="163"/>
      <c r="D38" s="163"/>
      <c r="F38" s="163"/>
    </row>
    <row r="39" spans="1:8" x14ac:dyDescent="0.35">
      <c r="A39" s="49">
        <v>801</v>
      </c>
      <c r="B39" s="3" t="s">
        <v>107</v>
      </c>
      <c r="C39" s="163">
        <v>411</v>
      </c>
      <c r="D39" s="163">
        <v>600</v>
      </c>
      <c r="F39" s="163">
        <v>400</v>
      </c>
    </row>
    <row r="40" spans="1:8" x14ac:dyDescent="0.35">
      <c r="A40" s="49">
        <v>802</v>
      </c>
      <c r="B40" s="3" t="s">
        <v>108</v>
      </c>
      <c r="C40" s="163"/>
      <c r="D40" s="163"/>
      <c r="F40" s="163"/>
    </row>
    <row r="41" spans="1:8" x14ac:dyDescent="0.35">
      <c r="A41" s="50"/>
      <c r="B41" s="35" t="s">
        <v>69</v>
      </c>
      <c r="C41" s="168">
        <f>C39-C40</f>
        <v>411</v>
      </c>
      <c r="D41" s="168">
        <f>D39-D40</f>
        <v>600</v>
      </c>
      <c r="F41" s="168">
        <f>F39-F40</f>
        <v>400</v>
      </c>
    </row>
    <row r="42" spans="1:8" x14ac:dyDescent="0.35">
      <c r="A42" s="48">
        <v>890</v>
      </c>
      <c r="B42" s="1" t="s">
        <v>115</v>
      </c>
      <c r="C42" s="175">
        <f>C37+C41</f>
        <v>7871</v>
      </c>
      <c r="D42" s="175">
        <f>D37+D41</f>
        <v>200</v>
      </c>
      <c r="F42" s="175">
        <f>F37+F41</f>
        <v>-24100</v>
      </c>
    </row>
    <row r="43" spans="1:8" x14ac:dyDescent="0.35">
      <c r="A43" s="49"/>
      <c r="B43" s="3" t="s">
        <v>147</v>
      </c>
      <c r="C43" s="176">
        <v>-1934</v>
      </c>
      <c r="D43" s="176"/>
      <c r="F43" s="176"/>
    </row>
    <row r="44" spans="1:8" s="28" customFormat="1" x14ac:dyDescent="0.35">
      <c r="A44" s="54"/>
      <c r="B44" s="3" t="s">
        <v>202</v>
      </c>
      <c r="C44" s="176">
        <v>163937</v>
      </c>
      <c r="D44" s="176"/>
      <c r="E44" s="13"/>
      <c r="F44" s="176"/>
      <c r="H44" s="80"/>
    </row>
    <row r="45" spans="1:8" x14ac:dyDescent="0.35">
      <c r="A45" s="56"/>
      <c r="B45" s="7" t="s">
        <v>205</v>
      </c>
      <c r="C45" s="179">
        <f>C44+C43+C42</f>
        <v>169874</v>
      </c>
      <c r="D45" s="179">
        <f>D44+D43+D42</f>
        <v>200</v>
      </c>
      <c r="F45" s="179">
        <f>F44+F43+F42</f>
        <v>-24100</v>
      </c>
    </row>
    <row r="47" spans="1:8" x14ac:dyDescent="0.35">
      <c r="B47" s="14"/>
    </row>
    <row r="49" spans="1:6" x14ac:dyDescent="0.35">
      <c r="A49" s="57"/>
      <c r="B49"/>
      <c r="C49" s="97"/>
      <c r="D49" s="97"/>
      <c r="F49" s="97"/>
    </row>
    <row r="50" spans="1:6" x14ac:dyDescent="0.35">
      <c r="A50" s="57"/>
      <c r="B50"/>
      <c r="C50" s="97"/>
      <c r="D50" s="97"/>
      <c r="F50" s="97"/>
    </row>
    <row r="51" spans="1:6" x14ac:dyDescent="0.35">
      <c r="A51" s="57"/>
      <c r="B51"/>
      <c r="C51" s="97"/>
      <c r="D51" s="97"/>
      <c r="F51" s="97"/>
    </row>
    <row r="52" spans="1:6" x14ac:dyDescent="0.35">
      <c r="A52" s="57"/>
      <c r="B52"/>
      <c r="C52" s="97"/>
      <c r="D52" s="97"/>
      <c r="F52" s="97"/>
    </row>
    <row r="53" spans="1:6" x14ac:dyDescent="0.35">
      <c r="A53" s="57"/>
      <c r="B53"/>
      <c r="C53" s="97"/>
      <c r="D53" s="97"/>
      <c r="F53" s="97"/>
    </row>
    <row r="54" spans="1:6" x14ac:dyDescent="0.35">
      <c r="A54" s="57"/>
      <c r="B54"/>
      <c r="C54" s="97"/>
      <c r="D54" s="97"/>
      <c r="F54" s="97"/>
    </row>
    <row r="55" spans="1:6" x14ac:dyDescent="0.35">
      <c r="A55" s="57"/>
      <c r="B55"/>
      <c r="C55" s="97"/>
      <c r="D55" s="97"/>
      <c r="F55" s="97"/>
    </row>
    <row r="56" spans="1:6" x14ac:dyDescent="0.35">
      <c r="A56" s="57"/>
      <c r="B56"/>
      <c r="C56" s="97"/>
      <c r="D56" s="97"/>
      <c r="F56" s="97"/>
    </row>
    <row r="57" spans="1:6" x14ac:dyDescent="0.35">
      <c r="A57" s="57"/>
      <c r="B57"/>
      <c r="C57" s="97"/>
      <c r="D57" s="97"/>
      <c r="F57" s="97"/>
    </row>
    <row r="58" spans="1:6" x14ac:dyDescent="0.35">
      <c r="A58" s="57"/>
      <c r="B58"/>
      <c r="C58" s="97"/>
      <c r="D58" s="97"/>
      <c r="F58" s="97"/>
    </row>
    <row r="59" spans="1:6" x14ac:dyDescent="0.35">
      <c r="A59" s="57"/>
      <c r="B59"/>
      <c r="C59" s="97"/>
      <c r="D59" s="97"/>
      <c r="F59" s="97"/>
    </row>
    <row r="60" spans="1:6" x14ac:dyDescent="0.35">
      <c r="A60" s="57"/>
      <c r="B60"/>
      <c r="C60" s="97"/>
      <c r="D60" s="97"/>
      <c r="F60" s="97"/>
    </row>
    <row r="61" spans="1:6" x14ac:dyDescent="0.35">
      <c r="A61" s="57"/>
      <c r="B61"/>
      <c r="C61" s="97"/>
      <c r="D61" s="97"/>
      <c r="F61" s="97"/>
    </row>
    <row r="62" spans="1:6" x14ac:dyDescent="0.35">
      <c r="A62" s="57"/>
      <c r="B62"/>
      <c r="C62" s="97"/>
      <c r="D62" s="97"/>
      <c r="F62" s="97"/>
    </row>
    <row r="63" spans="1:6" x14ac:dyDescent="0.35">
      <c r="A63" s="57"/>
      <c r="B63"/>
      <c r="C63" s="97"/>
      <c r="D63" s="97"/>
      <c r="F63" s="97"/>
    </row>
    <row r="64" spans="1:6" x14ac:dyDescent="0.35">
      <c r="A64" s="57"/>
      <c r="B64"/>
      <c r="C64" s="97"/>
      <c r="D64" s="97"/>
      <c r="F64" s="97"/>
    </row>
    <row r="65" spans="1:6" x14ac:dyDescent="0.35">
      <c r="A65" s="57"/>
      <c r="B65"/>
      <c r="C65" s="97"/>
      <c r="D65" s="97"/>
      <c r="F65" s="97"/>
    </row>
    <row r="66" spans="1:6" x14ac:dyDescent="0.35">
      <c r="A66" s="57"/>
      <c r="B66"/>
      <c r="C66" s="97"/>
      <c r="D66" s="97"/>
      <c r="F66" s="97"/>
    </row>
    <row r="67" spans="1:6" x14ac:dyDescent="0.35">
      <c r="A67" s="57"/>
      <c r="B67"/>
      <c r="C67" s="97"/>
      <c r="D67" s="97"/>
      <c r="F67" s="97"/>
    </row>
    <row r="68" spans="1:6" x14ac:dyDescent="0.35">
      <c r="A68" s="57"/>
      <c r="B68"/>
      <c r="C68" s="97"/>
      <c r="D68" s="97"/>
      <c r="F68" s="97"/>
    </row>
    <row r="69" spans="1:6" x14ac:dyDescent="0.35">
      <c r="A69" s="57"/>
      <c r="B69"/>
      <c r="C69" s="97"/>
      <c r="D69" s="97"/>
      <c r="F69" s="97"/>
    </row>
    <row r="70" spans="1:6" x14ac:dyDescent="0.35">
      <c r="A70" s="57"/>
      <c r="B70"/>
      <c r="C70" s="97"/>
      <c r="D70" s="97"/>
      <c r="F70" s="97"/>
    </row>
    <row r="71" spans="1:6" x14ac:dyDescent="0.35">
      <c r="A71" s="57"/>
      <c r="B71"/>
      <c r="C71" s="97"/>
      <c r="D71" s="97"/>
      <c r="F71" s="97"/>
    </row>
    <row r="72" spans="1:6" x14ac:dyDescent="0.35">
      <c r="A72" s="57"/>
      <c r="B72"/>
      <c r="C72" s="97"/>
      <c r="D72" s="97"/>
      <c r="F72" s="97"/>
    </row>
    <row r="73" spans="1:6" x14ac:dyDescent="0.35">
      <c r="A73" s="57"/>
      <c r="B73"/>
      <c r="C73" s="97"/>
      <c r="D73" s="97"/>
      <c r="F73" s="97"/>
    </row>
    <row r="74" spans="1:6" x14ac:dyDescent="0.35">
      <c r="A74" s="57"/>
      <c r="B74"/>
      <c r="C74" s="97"/>
      <c r="D74" s="97"/>
      <c r="F74" s="97"/>
    </row>
    <row r="75" spans="1:6" x14ac:dyDescent="0.35">
      <c r="A75" s="57"/>
      <c r="B75"/>
      <c r="C75" s="97"/>
      <c r="D75" s="97"/>
      <c r="F75" s="97"/>
    </row>
    <row r="76" spans="1:6" x14ac:dyDescent="0.35">
      <c r="A76" s="57"/>
      <c r="B76"/>
      <c r="C76" s="97"/>
      <c r="D76" s="97"/>
      <c r="F76" s="97"/>
    </row>
    <row r="77" spans="1:6" x14ac:dyDescent="0.35">
      <c r="A77" s="57"/>
      <c r="B77"/>
      <c r="C77" s="97"/>
      <c r="D77" s="97"/>
      <c r="F77" s="97"/>
    </row>
    <row r="78" spans="1:6" x14ac:dyDescent="0.35">
      <c r="A78" s="57"/>
      <c r="B78"/>
      <c r="C78" s="97"/>
      <c r="D78" s="97"/>
      <c r="F78" s="97"/>
    </row>
    <row r="79" spans="1:6" x14ac:dyDescent="0.35">
      <c r="A79" s="57"/>
      <c r="B79"/>
      <c r="C79" s="97"/>
      <c r="D79" s="97"/>
      <c r="F79" s="97"/>
    </row>
  </sheetData>
  <phoneticPr fontId="3" type="noConversion"/>
  <pageMargins left="1.8749999999999999E-2" right="0.75000000000000011" top="0.58770833333333339" bottom="1" header="0.5" footer="0.5"/>
  <pageSetup paperSize="10" scale="81" orientation="portrait" horizontalDpi="4294967292" verticalDpi="4294967292" r:id="rId1"/>
  <headerFooter scaleWithDoc="0"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H71"/>
  <sheetViews>
    <sheetView zoomScale="90" zoomScaleNormal="90" workbookViewId="0">
      <selection activeCell="F41" sqref="F41"/>
    </sheetView>
  </sheetViews>
  <sheetFormatPr baseColWidth="10" defaultColWidth="7.84375" defaultRowHeight="15.5" x14ac:dyDescent="0.35"/>
  <cols>
    <col min="1" max="1" width="4.61328125" style="58" customWidth="1"/>
    <col min="2" max="2" width="49.4609375" style="13" customWidth="1"/>
    <col min="3" max="3" width="15.15234375" style="98" customWidth="1"/>
    <col min="4" max="4" width="15.15234375" style="85" customWidth="1"/>
    <col min="5" max="5" width="4.4609375" style="13" customWidth="1"/>
    <col min="6" max="6" width="15.15234375" style="85" customWidth="1"/>
    <col min="7" max="7" width="7.84375" style="13"/>
    <col min="8" max="8" width="16.61328125" style="79" customWidth="1"/>
    <col min="9" max="16384" width="7.84375" style="13"/>
  </cols>
  <sheetData>
    <row r="1" spans="1:8" s="63" customFormat="1" ht="20.5" x14ac:dyDescent="0.45">
      <c r="A1" s="60"/>
      <c r="B1" s="64" t="s">
        <v>200</v>
      </c>
      <c r="C1" s="139"/>
      <c r="D1" s="71"/>
      <c r="F1" s="71"/>
      <c r="H1" s="77"/>
    </row>
    <row r="2" spans="1:8" x14ac:dyDescent="0.35">
      <c r="A2" s="48" t="s">
        <v>116</v>
      </c>
      <c r="B2" s="75" t="s">
        <v>129</v>
      </c>
      <c r="C2" s="88" t="str">
        <f>Hovedstyret!C3</f>
        <v>Regnskap 2020</v>
      </c>
      <c r="D2" s="136" t="s">
        <v>181</v>
      </c>
      <c r="F2" s="136" t="s">
        <v>198</v>
      </c>
    </row>
    <row r="3" spans="1:8" x14ac:dyDescent="0.35">
      <c r="A3" s="54"/>
      <c r="B3" s="4" t="s">
        <v>118</v>
      </c>
      <c r="C3" s="95"/>
      <c r="D3" s="69"/>
      <c r="F3" s="69"/>
    </row>
    <row r="4" spans="1:8" x14ac:dyDescent="0.35">
      <c r="A4" s="49">
        <v>302</v>
      </c>
      <c r="B4" s="3" t="s">
        <v>119</v>
      </c>
      <c r="C4" s="81"/>
      <c r="D4" s="69">
        <v>500</v>
      </c>
      <c r="F4" s="69">
        <v>500</v>
      </c>
    </row>
    <row r="5" spans="1:8" x14ac:dyDescent="0.35">
      <c r="A5" s="49">
        <v>332</v>
      </c>
      <c r="B5" s="3" t="s">
        <v>92</v>
      </c>
      <c r="C5" s="81"/>
      <c r="D5" s="69"/>
      <c r="F5" s="69"/>
    </row>
    <row r="6" spans="1:8" x14ac:dyDescent="0.35">
      <c r="A6" s="49">
        <v>336</v>
      </c>
      <c r="B6" s="3" t="s">
        <v>128</v>
      </c>
      <c r="C6" s="81"/>
      <c r="D6" s="69"/>
      <c r="F6" s="69"/>
    </row>
    <row r="7" spans="1:8" x14ac:dyDescent="0.35">
      <c r="A7" s="49">
        <v>343</v>
      </c>
      <c r="B7" s="3" t="s">
        <v>121</v>
      </c>
      <c r="C7" s="81"/>
      <c r="D7" s="69">
        <v>2000</v>
      </c>
      <c r="F7" s="69">
        <v>3000</v>
      </c>
    </row>
    <row r="8" spans="1:8" x14ac:dyDescent="0.35">
      <c r="A8" s="49">
        <v>354</v>
      </c>
      <c r="B8" s="3" t="s">
        <v>93</v>
      </c>
      <c r="C8" s="81"/>
      <c r="D8" s="69"/>
      <c r="F8" s="69"/>
    </row>
    <row r="9" spans="1:8" x14ac:dyDescent="0.35">
      <c r="A9" s="49">
        <v>381</v>
      </c>
      <c r="B9" s="3" t="s">
        <v>127</v>
      </c>
      <c r="C9" s="81">
        <v>43500</v>
      </c>
      <c r="D9" s="69">
        <v>43500</v>
      </c>
      <c r="F9" s="213">
        <v>15000</v>
      </c>
    </row>
    <row r="10" spans="1:8" x14ac:dyDescent="0.35">
      <c r="A10" s="50"/>
      <c r="B10" s="5" t="s">
        <v>98</v>
      </c>
      <c r="C10" s="89">
        <f>SUM(C4:C9)</f>
        <v>43500</v>
      </c>
      <c r="D10" s="73">
        <f>SUM(D4:D9)</f>
        <v>46000</v>
      </c>
      <c r="F10" s="73">
        <f>SUM(F4:F9)</f>
        <v>18500</v>
      </c>
    </row>
    <row r="11" spans="1:8" x14ac:dyDescent="0.35">
      <c r="A11" s="54"/>
      <c r="B11" s="4" t="s">
        <v>99</v>
      </c>
      <c r="C11" s="140"/>
      <c r="D11" s="69"/>
      <c r="F11" s="69"/>
    </row>
    <row r="12" spans="1:8" x14ac:dyDescent="0.35">
      <c r="A12" s="49">
        <v>402</v>
      </c>
      <c r="B12" s="3" t="s">
        <v>61</v>
      </c>
      <c r="C12" s="81">
        <v>1270</v>
      </c>
      <c r="D12" s="69">
        <v>3000</v>
      </c>
      <c r="F12" s="69">
        <v>3000</v>
      </c>
    </row>
    <row r="13" spans="1:8" x14ac:dyDescent="0.35">
      <c r="A13" s="49">
        <v>415</v>
      </c>
      <c r="B13" s="3" t="s">
        <v>67</v>
      </c>
      <c r="C13" s="81"/>
      <c r="D13" s="69"/>
      <c r="F13" s="69"/>
    </row>
    <row r="14" spans="1:8" x14ac:dyDescent="0.35">
      <c r="A14" s="49">
        <v>416</v>
      </c>
      <c r="B14" s="3" t="s">
        <v>17</v>
      </c>
      <c r="C14" s="81"/>
      <c r="D14" s="69">
        <v>2000</v>
      </c>
      <c r="F14" s="69">
        <v>2000</v>
      </c>
    </row>
    <row r="15" spans="1:8" x14ac:dyDescent="0.35">
      <c r="A15" s="49">
        <v>417</v>
      </c>
      <c r="B15" s="3" t="s">
        <v>5</v>
      </c>
      <c r="C15" s="81">
        <v>540</v>
      </c>
      <c r="D15" s="69">
        <v>2000</v>
      </c>
      <c r="F15" s="69">
        <v>2000</v>
      </c>
    </row>
    <row r="16" spans="1:8" x14ac:dyDescent="0.35">
      <c r="A16" s="49">
        <v>418</v>
      </c>
      <c r="B16" s="3" t="s">
        <v>126</v>
      </c>
      <c r="C16" s="81"/>
      <c r="D16" s="69"/>
      <c r="F16" s="69"/>
    </row>
    <row r="17" spans="1:6" x14ac:dyDescent="0.35">
      <c r="A17" s="49">
        <v>421</v>
      </c>
      <c r="B17" s="3" t="s">
        <v>125</v>
      </c>
      <c r="C17" s="81">
        <v>13148.53</v>
      </c>
      <c r="D17" s="69">
        <v>8000</v>
      </c>
      <c r="F17" s="69">
        <v>8000</v>
      </c>
    </row>
    <row r="18" spans="1:6" x14ac:dyDescent="0.35">
      <c r="A18" s="49">
        <v>422</v>
      </c>
      <c r="B18" s="3" t="s">
        <v>124</v>
      </c>
      <c r="C18" s="81">
        <v>5610</v>
      </c>
      <c r="D18" s="69">
        <v>8000</v>
      </c>
      <c r="F18" s="69">
        <v>8000</v>
      </c>
    </row>
    <row r="19" spans="1:6" x14ac:dyDescent="0.35">
      <c r="A19" s="49">
        <v>470</v>
      </c>
      <c r="B19" s="3" t="s">
        <v>10</v>
      </c>
      <c r="C19" s="81"/>
      <c r="D19" s="69">
        <v>1000</v>
      </c>
      <c r="F19" s="69">
        <v>1000</v>
      </c>
    </row>
    <row r="20" spans="1:6" x14ac:dyDescent="0.35">
      <c r="A20" s="50"/>
      <c r="B20" s="5" t="s">
        <v>11</v>
      </c>
      <c r="C20" s="89">
        <f>SUM(C12:C19)</f>
        <v>20568.53</v>
      </c>
      <c r="D20" s="73">
        <f>SUM(D12:D19)</f>
        <v>24000</v>
      </c>
      <c r="F20" s="73">
        <f>SUM(F12:F19)</f>
        <v>24000</v>
      </c>
    </row>
    <row r="21" spans="1:6" x14ac:dyDescent="0.35">
      <c r="A21" s="54"/>
      <c r="B21" s="4" t="s">
        <v>12</v>
      </c>
      <c r="C21" s="81"/>
      <c r="D21" s="69"/>
      <c r="F21" s="69"/>
    </row>
    <row r="22" spans="1:6" x14ac:dyDescent="0.35">
      <c r="A22" s="49">
        <v>511</v>
      </c>
      <c r="B22" s="3" t="s">
        <v>13</v>
      </c>
      <c r="C22" s="81"/>
      <c r="D22" s="69">
        <v>500</v>
      </c>
      <c r="F22" s="69">
        <v>500</v>
      </c>
    </row>
    <row r="23" spans="1:6" x14ac:dyDescent="0.35">
      <c r="A23" s="49">
        <v>520</v>
      </c>
      <c r="B23" s="3" t="s">
        <v>187</v>
      </c>
      <c r="C23" s="81">
        <v>75</v>
      </c>
      <c r="D23" s="69"/>
      <c r="F23" s="69"/>
    </row>
    <row r="24" spans="1:6" x14ac:dyDescent="0.35">
      <c r="A24" s="49">
        <v>550</v>
      </c>
      <c r="B24" s="3" t="s">
        <v>54</v>
      </c>
      <c r="C24" s="81">
        <v>5000</v>
      </c>
      <c r="D24" s="69">
        <v>6000</v>
      </c>
      <c r="F24" s="69">
        <v>6000</v>
      </c>
    </row>
    <row r="25" spans="1:6" x14ac:dyDescent="0.35">
      <c r="A25" s="50"/>
      <c r="B25" s="5" t="s">
        <v>55</v>
      </c>
      <c r="C25" s="89">
        <f>SUM(C22:C24)</f>
        <v>5075</v>
      </c>
      <c r="D25" s="73">
        <f>SUM(D21:D24)</f>
        <v>6500</v>
      </c>
      <c r="F25" s="73">
        <f>SUM(F21:F24)</f>
        <v>6500</v>
      </c>
    </row>
    <row r="26" spans="1:6" x14ac:dyDescent="0.35">
      <c r="A26" s="54"/>
      <c r="B26" s="4" t="s">
        <v>56</v>
      </c>
      <c r="C26" s="81"/>
      <c r="D26" s="69"/>
      <c r="F26" s="69"/>
    </row>
    <row r="27" spans="1:6" x14ac:dyDescent="0.35">
      <c r="A27" s="49">
        <v>660</v>
      </c>
      <c r="B27" s="3" t="s">
        <v>59</v>
      </c>
      <c r="C27" s="81"/>
      <c r="D27" s="69">
        <v>2000</v>
      </c>
      <c r="F27" s="69">
        <v>2000</v>
      </c>
    </row>
    <row r="28" spans="1:6" x14ac:dyDescent="0.35">
      <c r="A28" s="50" t="s">
        <v>116</v>
      </c>
      <c r="B28" s="5" t="s">
        <v>2</v>
      </c>
      <c r="C28" s="89">
        <f>SUM(C27:C27)</f>
        <v>0</v>
      </c>
      <c r="D28" s="73">
        <f>SUM(D27:D27)</f>
        <v>2000</v>
      </c>
      <c r="F28" s="73">
        <f>SUM(F27:F27)</f>
        <v>2000</v>
      </c>
    </row>
    <row r="29" spans="1:6" x14ac:dyDescent="0.35">
      <c r="A29" s="54"/>
      <c r="B29" s="4" t="s">
        <v>3</v>
      </c>
      <c r="C29" s="81"/>
      <c r="D29" s="69"/>
      <c r="F29" s="69"/>
    </row>
    <row r="30" spans="1:6" x14ac:dyDescent="0.35">
      <c r="A30" s="49">
        <v>720</v>
      </c>
      <c r="B30" s="3" t="s">
        <v>123</v>
      </c>
      <c r="C30" s="81">
        <v>1594</v>
      </c>
      <c r="D30" s="69">
        <v>1500</v>
      </c>
      <c r="F30" s="69">
        <v>1500</v>
      </c>
    </row>
    <row r="31" spans="1:6" x14ac:dyDescent="0.35">
      <c r="A31" s="49">
        <v>752</v>
      </c>
      <c r="B31" s="3" t="s">
        <v>158</v>
      </c>
      <c r="C31" s="81">
        <v>5500</v>
      </c>
      <c r="D31" s="69">
        <v>12000</v>
      </c>
      <c r="F31" s="69">
        <v>10000</v>
      </c>
    </row>
    <row r="32" spans="1:6" x14ac:dyDescent="0.35">
      <c r="A32" s="49">
        <v>754</v>
      </c>
      <c r="B32" s="3" t="s">
        <v>122</v>
      </c>
      <c r="C32" s="81"/>
      <c r="D32" s="69"/>
      <c r="F32" s="69"/>
    </row>
    <row r="33" spans="1:6" x14ac:dyDescent="0.35">
      <c r="A33" s="50"/>
      <c r="B33" s="5" t="s">
        <v>64</v>
      </c>
      <c r="C33" s="89">
        <f>SUM(C30:C32)</f>
        <v>7094</v>
      </c>
      <c r="D33" s="73">
        <f>SUM(D30:D32)</f>
        <v>13500</v>
      </c>
      <c r="F33" s="73">
        <f>SUM(F30:F32)</f>
        <v>11500</v>
      </c>
    </row>
    <row r="34" spans="1:6" x14ac:dyDescent="0.35">
      <c r="A34" s="50"/>
      <c r="B34" s="5" t="s">
        <v>104</v>
      </c>
      <c r="C34" s="89">
        <f>+C20+C25+C28+C33</f>
        <v>32737.53</v>
      </c>
      <c r="D34" s="73">
        <f>D20+D25+D28+D33</f>
        <v>46000</v>
      </c>
      <c r="F34" s="73">
        <f>F20+F25+F28+F33</f>
        <v>44000</v>
      </c>
    </row>
    <row r="35" spans="1:6" x14ac:dyDescent="0.35">
      <c r="A35" s="50"/>
      <c r="B35" s="5" t="s">
        <v>105</v>
      </c>
      <c r="C35" s="89">
        <f>C10-C34</f>
        <v>10762.470000000001</v>
      </c>
      <c r="D35" s="73">
        <f>D10-D34</f>
        <v>0</v>
      </c>
      <c r="F35" s="73">
        <f>F10-F34</f>
        <v>-25500</v>
      </c>
    </row>
    <row r="36" spans="1:6" x14ac:dyDescent="0.35">
      <c r="A36" s="55"/>
      <c r="B36" s="16"/>
      <c r="C36" s="140"/>
      <c r="D36" s="83"/>
      <c r="F36" s="83"/>
    </row>
    <row r="37" spans="1:6" x14ac:dyDescent="0.35">
      <c r="A37" s="54"/>
      <c r="B37" s="4" t="s">
        <v>106</v>
      </c>
      <c r="C37" s="81"/>
      <c r="D37" s="69"/>
      <c r="F37" s="69"/>
    </row>
    <row r="38" spans="1:6" x14ac:dyDescent="0.35">
      <c r="A38" s="49">
        <v>801</v>
      </c>
      <c r="B38" s="3" t="s">
        <v>107</v>
      </c>
      <c r="C38" s="81">
        <v>6.35</v>
      </c>
      <c r="D38" s="69"/>
      <c r="F38" s="69"/>
    </row>
    <row r="39" spans="1:6" x14ac:dyDescent="0.35">
      <c r="A39" s="49">
        <v>802</v>
      </c>
      <c r="B39" s="3" t="s">
        <v>63</v>
      </c>
      <c r="C39" s="81"/>
      <c r="D39" s="69"/>
      <c r="F39" s="69"/>
    </row>
    <row r="40" spans="1:6" x14ac:dyDescent="0.35">
      <c r="A40" s="50"/>
      <c r="B40" s="5" t="s">
        <v>69</v>
      </c>
      <c r="C40" s="89">
        <f>C38-C39</f>
        <v>6.35</v>
      </c>
      <c r="D40" s="73">
        <f>D38-D39</f>
        <v>0</v>
      </c>
      <c r="F40" s="73">
        <f>F38-F39</f>
        <v>0</v>
      </c>
    </row>
    <row r="41" spans="1:6" x14ac:dyDescent="0.35">
      <c r="A41" s="48">
        <v>890</v>
      </c>
      <c r="B41" s="1" t="s">
        <v>115</v>
      </c>
      <c r="C41" s="87">
        <f>C35+C40</f>
        <v>10768.820000000002</v>
      </c>
      <c r="D41" s="72">
        <f>D35+D40</f>
        <v>0</v>
      </c>
      <c r="F41" s="72">
        <f>F35+F40</f>
        <v>-25500</v>
      </c>
    </row>
    <row r="42" spans="1:6" x14ac:dyDescent="0.35">
      <c r="A42" s="49"/>
      <c r="B42" s="3" t="s">
        <v>147</v>
      </c>
      <c r="C42" s="95"/>
      <c r="D42" s="81"/>
      <c r="F42" s="81"/>
    </row>
    <row r="43" spans="1:6" x14ac:dyDescent="0.35">
      <c r="A43" s="49"/>
      <c r="B43" s="3" t="s">
        <v>202</v>
      </c>
      <c r="C43" s="95">
        <v>38578.89</v>
      </c>
      <c r="D43" s="82"/>
      <c r="F43" s="82"/>
    </row>
    <row r="44" spans="1:6" x14ac:dyDescent="0.35">
      <c r="A44" s="56"/>
      <c r="B44" s="7" t="s">
        <v>205</v>
      </c>
      <c r="C44" s="90">
        <f>C43-C42+C41</f>
        <v>49347.71</v>
      </c>
      <c r="D44" s="74">
        <f>D43+D41</f>
        <v>0</v>
      </c>
      <c r="F44" s="74">
        <f>F43+F41</f>
        <v>-25500</v>
      </c>
    </row>
    <row r="45" spans="1:6" x14ac:dyDescent="0.35">
      <c r="A45" s="57"/>
      <c r="B45"/>
      <c r="C45" s="97"/>
      <c r="D45" s="84"/>
      <c r="F45" s="84"/>
    </row>
    <row r="46" spans="1:6" x14ac:dyDescent="0.35">
      <c r="A46" s="57"/>
      <c r="B46"/>
      <c r="C46" s="97"/>
      <c r="D46" s="84"/>
      <c r="F46" s="84"/>
    </row>
    <row r="47" spans="1:6" x14ac:dyDescent="0.35">
      <c r="A47" s="57"/>
      <c r="B47"/>
      <c r="C47" s="97"/>
      <c r="D47" s="84"/>
      <c r="F47" s="84"/>
    </row>
    <row r="48" spans="1:6" x14ac:dyDescent="0.35">
      <c r="A48" s="57"/>
      <c r="B48"/>
      <c r="C48" s="97"/>
      <c r="D48" s="84"/>
      <c r="F48" s="84"/>
    </row>
    <row r="49" spans="1:6" x14ac:dyDescent="0.35">
      <c r="A49" s="57"/>
      <c r="B49"/>
      <c r="C49" s="97"/>
      <c r="D49" s="84"/>
      <c r="F49" s="84"/>
    </row>
    <row r="50" spans="1:6" x14ac:dyDescent="0.35">
      <c r="A50" s="57"/>
      <c r="B50"/>
      <c r="C50" s="97"/>
      <c r="D50" s="84"/>
      <c r="F50" s="84"/>
    </row>
    <row r="51" spans="1:6" x14ac:dyDescent="0.35">
      <c r="A51" s="57"/>
      <c r="B51"/>
      <c r="C51" s="97"/>
      <c r="D51" s="84"/>
      <c r="F51" s="84"/>
    </row>
    <row r="52" spans="1:6" x14ac:dyDescent="0.35">
      <c r="A52" s="57"/>
      <c r="B52"/>
      <c r="C52" s="97"/>
      <c r="D52" s="84"/>
      <c r="F52" s="84"/>
    </row>
    <row r="53" spans="1:6" x14ac:dyDescent="0.35">
      <c r="A53" s="57"/>
      <c r="B53"/>
      <c r="C53" s="97"/>
      <c r="D53" s="84"/>
      <c r="F53" s="84"/>
    </row>
    <row r="54" spans="1:6" x14ac:dyDescent="0.35">
      <c r="A54" s="57"/>
      <c r="B54"/>
      <c r="C54" s="97"/>
      <c r="D54" s="84"/>
      <c r="F54" s="84"/>
    </row>
    <row r="55" spans="1:6" x14ac:dyDescent="0.35">
      <c r="A55" s="57"/>
      <c r="B55"/>
      <c r="C55" s="97"/>
      <c r="D55" s="84"/>
      <c r="F55" s="84"/>
    </row>
    <row r="56" spans="1:6" x14ac:dyDescent="0.35">
      <c r="A56" s="57"/>
      <c r="B56"/>
      <c r="C56" s="97"/>
      <c r="D56" s="84"/>
      <c r="F56" s="84"/>
    </row>
    <row r="57" spans="1:6" x14ac:dyDescent="0.35">
      <c r="A57" s="57"/>
      <c r="B57"/>
      <c r="C57" s="97"/>
      <c r="D57" s="84"/>
      <c r="F57" s="84"/>
    </row>
    <row r="58" spans="1:6" x14ac:dyDescent="0.35">
      <c r="A58" s="57"/>
      <c r="B58"/>
      <c r="C58" s="97"/>
      <c r="D58" s="84"/>
      <c r="F58" s="84"/>
    </row>
    <row r="59" spans="1:6" x14ac:dyDescent="0.35">
      <c r="A59" s="57"/>
      <c r="B59"/>
      <c r="C59" s="97"/>
      <c r="D59" s="84"/>
      <c r="F59" s="84"/>
    </row>
    <row r="60" spans="1:6" x14ac:dyDescent="0.35">
      <c r="A60" s="57"/>
      <c r="B60"/>
      <c r="C60" s="97"/>
      <c r="D60" s="84"/>
      <c r="F60" s="84"/>
    </row>
    <row r="61" spans="1:6" x14ac:dyDescent="0.35">
      <c r="A61" s="57"/>
      <c r="B61"/>
      <c r="C61" s="97"/>
      <c r="D61" s="84"/>
      <c r="F61" s="84"/>
    </row>
    <row r="62" spans="1:6" x14ac:dyDescent="0.35">
      <c r="A62" s="57"/>
      <c r="B62"/>
      <c r="C62" s="97"/>
      <c r="D62" s="84"/>
      <c r="F62" s="84"/>
    </row>
    <row r="63" spans="1:6" x14ac:dyDescent="0.35">
      <c r="A63" s="57"/>
      <c r="B63"/>
      <c r="C63" s="97"/>
      <c r="D63" s="84"/>
      <c r="F63" s="84"/>
    </row>
    <row r="64" spans="1:6" x14ac:dyDescent="0.35">
      <c r="A64" s="57"/>
      <c r="B64"/>
      <c r="C64" s="97"/>
      <c r="D64" s="84"/>
      <c r="F64" s="84"/>
    </row>
    <row r="65" spans="1:6" x14ac:dyDescent="0.35">
      <c r="A65" s="57"/>
      <c r="B65"/>
      <c r="C65" s="97"/>
      <c r="D65" s="84"/>
      <c r="F65" s="84"/>
    </row>
    <row r="66" spans="1:6" x14ac:dyDescent="0.35">
      <c r="A66" s="57"/>
      <c r="B66"/>
      <c r="C66" s="97"/>
      <c r="D66" s="84"/>
      <c r="F66" s="84"/>
    </row>
    <row r="67" spans="1:6" x14ac:dyDescent="0.35">
      <c r="A67" s="57"/>
      <c r="B67"/>
      <c r="C67" s="97"/>
      <c r="D67" s="84"/>
      <c r="F67" s="84"/>
    </row>
    <row r="68" spans="1:6" x14ac:dyDescent="0.35">
      <c r="A68" s="57"/>
      <c r="B68"/>
      <c r="C68" s="97"/>
      <c r="D68" s="84"/>
      <c r="F68" s="84"/>
    </row>
    <row r="69" spans="1:6" x14ac:dyDescent="0.35">
      <c r="A69" s="57"/>
      <c r="B69"/>
      <c r="C69" s="97"/>
      <c r="D69" s="84"/>
      <c r="F69" s="84"/>
    </row>
    <row r="70" spans="1:6" x14ac:dyDescent="0.35">
      <c r="A70" s="57"/>
      <c r="B70"/>
      <c r="C70" s="97"/>
      <c r="D70" s="84"/>
      <c r="F70" s="84"/>
    </row>
    <row r="71" spans="1:6" x14ac:dyDescent="0.35">
      <c r="A71" s="57"/>
      <c r="B71"/>
      <c r="C71" s="97"/>
      <c r="D71" s="84"/>
      <c r="F71" s="84"/>
    </row>
  </sheetData>
  <phoneticPr fontId="3" type="noConversion"/>
  <pageMargins left="0.78740157480314965" right="0.78740157480314965" top="0.78740157480314965" bottom="0.59055118110236227" header="0.51181102362204722" footer="0.51181102362204722"/>
  <pageSetup paperSize="9" scale="74" orientation="portrait" r:id="rId1"/>
  <headerFooter alignWithMargins="0"/>
  <customProperties>
    <customPr name="_pios_id" r:id="rId2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F51"/>
  <sheetViews>
    <sheetView topLeftCell="A13" zoomScale="90" zoomScaleNormal="90" workbookViewId="0">
      <selection activeCell="F27" sqref="F27"/>
    </sheetView>
  </sheetViews>
  <sheetFormatPr baseColWidth="10" defaultColWidth="7.84375" defaultRowHeight="13" x14ac:dyDescent="0.3"/>
  <cols>
    <col min="1" max="1" width="5.15234375" style="53" customWidth="1"/>
    <col min="2" max="2" width="49.4609375" style="11" customWidth="1"/>
    <col min="3" max="4" width="15.15234375" style="96" customWidth="1"/>
    <col min="5" max="5" width="4.4609375" style="32" customWidth="1"/>
    <col min="6" max="6" width="15.15234375" style="96" customWidth="1"/>
    <col min="7" max="16384" width="7.84375" style="11"/>
  </cols>
  <sheetData>
    <row r="1" spans="1:6" s="63" customFormat="1" ht="20.5" x14ac:dyDescent="0.45">
      <c r="A1" s="199"/>
      <c r="B1" s="200" t="s">
        <v>200</v>
      </c>
      <c r="C1" s="202"/>
      <c r="D1" s="202"/>
      <c r="E1" s="208"/>
      <c r="F1" s="202"/>
    </row>
    <row r="2" spans="1:6" ht="15.5" x14ac:dyDescent="0.35">
      <c r="A2" s="194" t="s">
        <v>116</v>
      </c>
      <c r="B2" s="191" t="s">
        <v>132</v>
      </c>
      <c r="C2" s="204" t="s">
        <v>199</v>
      </c>
      <c r="D2" s="204" t="s">
        <v>181</v>
      </c>
      <c r="E2" s="209"/>
      <c r="F2" s="204" t="s">
        <v>198</v>
      </c>
    </row>
    <row r="3" spans="1:6" ht="15.5" x14ac:dyDescent="0.35">
      <c r="A3" s="195"/>
      <c r="B3" s="188" t="s">
        <v>118</v>
      </c>
      <c r="C3" s="201"/>
      <c r="D3" s="201"/>
      <c r="E3" s="209"/>
      <c r="F3" s="201"/>
    </row>
    <row r="4" spans="1:6" ht="15.5" x14ac:dyDescent="0.35">
      <c r="A4" s="195">
        <v>301</v>
      </c>
      <c r="B4" s="187" t="s">
        <v>88</v>
      </c>
      <c r="C4" s="201">
        <v>35189.949999999997</v>
      </c>
      <c r="D4" s="201">
        <v>55000</v>
      </c>
      <c r="E4" s="209"/>
      <c r="F4" s="201">
        <v>45000</v>
      </c>
    </row>
    <row r="5" spans="1:6" s="29" customFormat="1" ht="15.5" x14ac:dyDescent="0.35">
      <c r="A5" s="195">
        <v>331</v>
      </c>
      <c r="B5" s="187" t="s">
        <v>38</v>
      </c>
      <c r="C5" s="201"/>
      <c r="D5" s="201">
        <v>10000</v>
      </c>
      <c r="E5" s="209"/>
      <c r="F5" s="201">
        <v>10000</v>
      </c>
    </row>
    <row r="6" spans="1:6" ht="15.5" x14ac:dyDescent="0.35">
      <c r="A6" s="195">
        <v>354</v>
      </c>
      <c r="B6" s="187" t="s">
        <v>34</v>
      </c>
      <c r="C6" s="201"/>
      <c r="D6" s="201">
        <v>50000</v>
      </c>
      <c r="E6" s="209"/>
      <c r="F6" s="201">
        <v>50000</v>
      </c>
    </row>
    <row r="7" spans="1:6" ht="15.5" x14ac:dyDescent="0.35">
      <c r="A7" s="195">
        <v>361</v>
      </c>
      <c r="B7" s="187" t="s">
        <v>71</v>
      </c>
      <c r="C7" s="201"/>
      <c r="D7" s="201">
        <v>4500</v>
      </c>
      <c r="E7" s="209"/>
      <c r="F7" s="201">
        <v>4500</v>
      </c>
    </row>
    <row r="8" spans="1:6" ht="15.5" x14ac:dyDescent="0.35">
      <c r="A8" s="195">
        <v>363</v>
      </c>
      <c r="B8" s="187" t="s">
        <v>33</v>
      </c>
      <c r="C8" s="201"/>
      <c r="D8" s="201">
        <v>0</v>
      </c>
      <c r="E8" s="209"/>
      <c r="F8" s="201"/>
    </row>
    <row r="9" spans="1:6" ht="15.5" x14ac:dyDescent="0.35">
      <c r="A9" s="195">
        <v>381</v>
      </c>
      <c r="B9" s="187" t="s">
        <v>32</v>
      </c>
      <c r="C9" s="201">
        <v>50000</v>
      </c>
      <c r="D9" s="201">
        <v>50000</v>
      </c>
      <c r="E9" s="209"/>
      <c r="F9" s="214">
        <v>50000</v>
      </c>
    </row>
    <row r="10" spans="1:6" s="30" customFormat="1" ht="15.5" x14ac:dyDescent="0.35">
      <c r="A10" s="195">
        <v>391</v>
      </c>
      <c r="B10" s="187" t="s">
        <v>142</v>
      </c>
      <c r="C10" s="201">
        <v>257.75</v>
      </c>
      <c r="D10" s="201"/>
      <c r="E10" s="209"/>
      <c r="F10" s="201"/>
    </row>
    <row r="11" spans="1:6" s="30" customFormat="1" ht="15.5" x14ac:dyDescent="0.35">
      <c r="A11" s="195">
        <v>395</v>
      </c>
      <c r="B11" s="187" t="s">
        <v>97</v>
      </c>
      <c r="C11" s="201"/>
      <c r="D11" s="201"/>
      <c r="E11" s="209"/>
      <c r="F11" s="201"/>
    </row>
    <row r="12" spans="1:6" ht="15.5" x14ac:dyDescent="0.35">
      <c r="A12" s="196"/>
      <c r="B12" s="189" t="s">
        <v>98</v>
      </c>
      <c r="C12" s="205">
        <v>85447.7</v>
      </c>
      <c r="D12" s="205">
        <v>169500</v>
      </c>
      <c r="E12" s="209"/>
      <c r="F12" s="205">
        <f>SUM(F4:F11)</f>
        <v>159500</v>
      </c>
    </row>
    <row r="13" spans="1:6" ht="15.5" x14ac:dyDescent="0.35">
      <c r="A13" s="195"/>
      <c r="B13" s="188" t="s">
        <v>99</v>
      </c>
      <c r="C13" s="201"/>
      <c r="D13" s="201"/>
      <c r="E13" s="209"/>
      <c r="F13" s="201"/>
    </row>
    <row r="14" spans="1:6" ht="15.5" x14ac:dyDescent="0.35">
      <c r="A14" s="195">
        <v>402</v>
      </c>
      <c r="B14" s="187" t="s">
        <v>31</v>
      </c>
      <c r="C14" s="201"/>
      <c r="D14" s="201">
        <v>10000</v>
      </c>
      <c r="E14" s="209"/>
      <c r="F14" s="201">
        <v>10000</v>
      </c>
    </row>
    <row r="15" spans="1:6" s="32" customFormat="1" ht="15.5" x14ac:dyDescent="0.35">
      <c r="A15" s="195">
        <v>406</v>
      </c>
      <c r="B15" s="187" t="s">
        <v>68</v>
      </c>
      <c r="C15" s="201"/>
      <c r="D15" s="201"/>
      <c r="E15" s="209"/>
      <c r="F15" s="201"/>
    </row>
    <row r="16" spans="1:6" s="32" customFormat="1" ht="15.5" x14ac:dyDescent="0.35">
      <c r="A16" s="195">
        <v>415</v>
      </c>
      <c r="B16" s="187" t="s">
        <v>17</v>
      </c>
      <c r="C16" s="201"/>
      <c r="D16" s="201">
        <v>1000</v>
      </c>
      <c r="E16" s="209"/>
      <c r="F16" s="201">
        <v>2000</v>
      </c>
    </row>
    <row r="17" spans="1:6" s="32" customFormat="1" ht="15.5" x14ac:dyDescent="0.35">
      <c r="A17" s="195">
        <v>417</v>
      </c>
      <c r="B17" s="187" t="s">
        <v>18</v>
      </c>
      <c r="C17" s="201"/>
      <c r="D17" s="201">
        <v>3000</v>
      </c>
      <c r="E17" s="209"/>
      <c r="F17" s="201"/>
    </row>
    <row r="18" spans="1:6" ht="15.5" x14ac:dyDescent="0.35">
      <c r="A18" s="195">
        <v>421</v>
      </c>
      <c r="B18" s="187" t="s">
        <v>159</v>
      </c>
      <c r="C18" s="201"/>
      <c r="D18" s="201"/>
      <c r="E18" s="209"/>
      <c r="F18" s="201"/>
    </row>
    <row r="19" spans="1:6" ht="15.5" x14ac:dyDescent="0.35">
      <c r="A19" s="195">
        <v>424</v>
      </c>
      <c r="B19" s="187" t="s">
        <v>9</v>
      </c>
      <c r="C19" s="201">
        <v>40600</v>
      </c>
      <c r="D19" s="201">
        <v>45000</v>
      </c>
      <c r="E19" s="209"/>
      <c r="F19" s="201">
        <v>45000</v>
      </c>
    </row>
    <row r="20" spans="1:6" ht="15.5" x14ac:dyDescent="0.35">
      <c r="A20" s="195">
        <v>425</v>
      </c>
      <c r="B20" s="187" t="s">
        <v>20</v>
      </c>
      <c r="C20" s="201">
        <v>3487.8</v>
      </c>
      <c r="D20" s="201">
        <v>10000</v>
      </c>
      <c r="E20" s="209"/>
      <c r="F20" s="201">
        <v>10000</v>
      </c>
    </row>
    <row r="21" spans="1:6" s="31" customFormat="1" ht="15.5" x14ac:dyDescent="0.35">
      <c r="A21" s="195">
        <v>426</v>
      </c>
      <c r="B21" s="187" t="s">
        <v>183</v>
      </c>
      <c r="C21" s="201">
        <v>1258.4000000000001</v>
      </c>
      <c r="D21" s="201"/>
      <c r="E21" s="209"/>
      <c r="F21" s="201">
        <v>2000</v>
      </c>
    </row>
    <row r="22" spans="1:6" ht="15.5" x14ac:dyDescent="0.35">
      <c r="A22" s="195">
        <v>430</v>
      </c>
      <c r="B22" s="187" t="s">
        <v>7</v>
      </c>
      <c r="C22" s="201">
        <v>3800</v>
      </c>
      <c r="D22" s="201">
        <v>15000</v>
      </c>
      <c r="E22" s="209"/>
      <c r="F22" s="201">
        <v>12000</v>
      </c>
    </row>
    <row r="23" spans="1:6" ht="15.5" x14ac:dyDescent="0.35">
      <c r="A23" s="195">
        <v>440</v>
      </c>
      <c r="B23" s="187" t="s">
        <v>6</v>
      </c>
      <c r="C23" s="201"/>
      <c r="D23" s="201">
        <v>1000</v>
      </c>
      <c r="E23" s="209"/>
      <c r="F23" s="201">
        <v>1000</v>
      </c>
    </row>
    <row r="24" spans="1:6" ht="15.5" x14ac:dyDescent="0.35">
      <c r="A24" s="195">
        <v>450</v>
      </c>
      <c r="B24" s="187" t="s">
        <v>101</v>
      </c>
      <c r="C24" s="201">
        <v>16750</v>
      </c>
      <c r="D24" s="201">
        <v>20000</v>
      </c>
      <c r="E24" s="209"/>
      <c r="F24" s="201">
        <v>20000</v>
      </c>
    </row>
    <row r="25" spans="1:6" ht="15.5" x14ac:dyDescent="0.35">
      <c r="A25" s="195">
        <v>470</v>
      </c>
      <c r="B25" s="187" t="s">
        <v>100</v>
      </c>
      <c r="C25" s="201">
        <v>4914.1000000000004</v>
      </c>
      <c r="D25" s="201">
        <v>15000</v>
      </c>
      <c r="E25" s="209"/>
      <c r="F25" s="201">
        <v>10000</v>
      </c>
    </row>
    <row r="26" spans="1:6" ht="15.5" x14ac:dyDescent="0.35">
      <c r="A26" s="196"/>
      <c r="B26" s="189" t="s">
        <v>11</v>
      </c>
      <c r="C26" s="205">
        <v>70810.300000000017</v>
      </c>
      <c r="D26" s="205">
        <v>120000</v>
      </c>
      <c r="E26" s="209"/>
      <c r="F26" s="205">
        <f>SUM(F13:F25)</f>
        <v>112000</v>
      </c>
    </row>
    <row r="27" spans="1:6" ht="15.5" x14ac:dyDescent="0.35">
      <c r="A27" s="195"/>
      <c r="B27" s="188" t="s">
        <v>12</v>
      </c>
      <c r="C27" s="201"/>
      <c r="D27" s="201"/>
      <c r="E27" s="209"/>
      <c r="F27" s="201"/>
    </row>
    <row r="28" spans="1:6" ht="15.5" x14ac:dyDescent="0.35">
      <c r="A28" s="195">
        <v>512</v>
      </c>
      <c r="B28" s="187" t="s">
        <v>37</v>
      </c>
      <c r="C28" s="201">
        <v>5773</v>
      </c>
      <c r="D28" s="201">
        <v>10000</v>
      </c>
      <c r="E28" s="209"/>
      <c r="F28" s="201">
        <v>10000</v>
      </c>
    </row>
    <row r="29" spans="1:6" ht="15.5" x14ac:dyDescent="0.35">
      <c r="A29" s="195">
        <v>520</v>
      </c>
      <c r="B29" s="187" t="s">
        <v>76</v>
      </c>
      <c r="C29" s="201">
        <v>2933</v>
      </c>
      <c r="D29" s="201">
        <v>3500</v>
      </c>
      <c r="E29" s="209"/>
      <c r="F29" s="201">
        <v>3500</v>
      </c>
    </row>
    <row r="30" spans="1:6" ht="15.5" x14ac:dyDescent="0.35">
      <c r="A30" s="195">
        <v>550</v>
      </c>
      <c r="B30" s="187" t="s">
        <v>54</v>
      </c>
      <c r="C30" s="201">
        <v>2792</v>
      </c>
      <c r="D30" s="201">
        <v>3500</v>
      </c>
      <c r="E30" s="209"/>
      <c r="F30" s="201">
        <v>3500</v>
      </c>
    </row>
    <row r="31" spans="1:6" ht="15.5" x14ac:dyDescent="0.35">
      <c r="A31" s="197"/>
      <c r="B31" s="189" t="s">
        <v>55</v>
      </c>
      <c r="C31" s="205">
        <v>11498</v>
      </c>
      <c r="D31" s="205">
        <v>17000</v>
      </c>
      <c r="E31" s="209"/>
      <c r="F31" s="205">
        <v>17000</v>
      </c>
    </row>
    <row r="32" spans="1:6" ht="15.5" x14ac:dyDescent="0.35">
      <c r="A32" s="195"/>
      <c r="B32" s="188" t="s">
        <v>75</v>
      </c>
      <c r="C32" s="201"/>
      <c r="D32" s="201"/>
      <c r="E32" s="209"/>
      <c r="F32" s="201"/>
    </row>
    <row r="33" spans="1:6" ht="15.5" x14ac:dyDescent="0.35">
      <c r="A33" s="195">
        <v>680</v>
      </c>
      <c r="B33" s="187" t="s">
        <v>1</v>
      </c>
      <c r="C33" s="201"/>
      <c r="D33" s="201"/>
      <c r="E33" s="209"/>
      <c r="F33" s="201"/>
    </row>
    <row r="34" spans="1:6" ht="15.5" x14ac:dyDescent="0.35">
      <c r="A34" s="196"/>
      <c r="B34" s="189" t="s">
        <v>74</v>
      </c>
      <c r="C34" s="205">
        <v>0</v>
      </c>
      <c r="D34" s="205">
        <v>0</v>
      </c>
      <c r="E34" s="209"/>
      <c r="F34" s="205">
        <v>0</v>
      </c>
    </row>
    <row r="35" spans="1:6" ht="15.5" x14ac:dyDescent="0.35">
      <c r="A35" s="195"/>
      <c r="B35" s="188" t="s">
        <v>73</v>
      </c>
      <c r="C35" s="201"/>
      <c r="D35" s="201"/>
      <c r="E35" s="209"/>
      <c r="F35" s="201"/>
    </row>
    <row r="36" spans="1:6" ht="15.5" x14ac:dyDescent="0.35">
      <c r="A36" s="195"/>
      <c r="B36" s="187" t="s">
        <v>4</v>
      </c>
      <c r="C36" s="201"/>
      <c r="D36" s="201"/>
      <c r="E36" s="209"/>
      <c r="F36" s="201"/>
    </row>
    <row r="37" spans="1:6" ht="15.5" x14ac:dyDescent="0.35">
      <c r="A37" s="195">
        <v>754</v>
      </c>
      <c r="B37" s="187" t="s">
        <v>72</v>
      </c>
      <c r="C37" s="201"/>
      <c r="D37" s="201">
        <v>30000</v>
      </c>
      <c r="E37" s="209"/>
      <c r="F37" s="201">
        <v>30000</v>
      </c>
    </row>
    <row r="38" spans="1:6" ht="15.5" x14ac:dyDescent="0.35">
      <c r="A38" s="195">
        <v>761</v>
      </c>
      <c r="B38" s="187" t="s">
        <v>133</v>
      </c>
      <c r="C38" s="201"/>
      <c r="D38" s="201"/>
      <c r="E38" s="209"/>
      <c r="F38" s="201"/>
    </row>
    <row r="39" spans="1:6" ht="15.5" x14ac:dyDescent="0.35">
      <c r="A39" s="195">
        <v>763</v>
      </c>
      <c r="B39" s="187" t="s">
        <v>82</v>
      </c>
      <c r="C39" s="201"/>
      <c r="D39" s="201"/>
      <c r="E39" s="209"/>
      <c r="F39" s="201"/>
    </row>
    <row r="40" spans="1:6" ht="15.5" x14ac:dyDescent="0.35">
      <c r="A40" s="195">
        <v>782</v>
      </c>
      <c r="B40" s="187" t="s">
        <v>207</v>
      </c>
      <c r="C40" s="201"/>
      <c r="D40" s="201">
        <v>10000</v>
      </c>
      <c r="E40" s="209"/>
      <c r="F40" s="201">
        <v>8000</v>
      </c>
    </row>
    <row r="41" spans="1:6" ht="15.5" x14ac:dyDescent="0.35">
      <c r="A41" s="197"/>
      <c r="B41" s="189" t="s">
        <v>81</v>
      </c>
      <c r="C41" s="205">
        <v>0</v>
      </c>
      <c r="D41" s="205">
        <v>40000</v>
      </c>
      <c r="E41" s="209"/>
      <c r="F41" s="205">
        <v>38000</v>
      </c>
    </row>
    <row r="42" spans="1:6" ht="15.5" x14ac:dyDescent="0.35">
      <c r="A42" s="196"/>
      <c r="B42" s="189" t="s">
        <v>104</v>
      </c>
      <c r="C42" s="205">
        <v>82308.300000000017</v>
      </c>
      <c r="D42" s="205">
        <v>177000</v>
      </c>
      <c r="E42" s="209"/>
      <c r="F42" s="205">
        <v>167000</v>
      </c>
    </row>
    <row r="43" spans="1:6" ht="15.5" x14ac:dyDescent="0.35">
      <c r="A43" s="196"/>
      <c r="B43" s="189" t="s">
        <v>105</v>
      </c>
      <c r="C43" s="205">
        <v>3139.3999999999796</v>
      </c>
      <c r="D43" s="205">
        <v>-7500</v>
      </c>
      <c r="E43" s="209"/>
      <c r="F43" s="205">
        <v>-7500</v>
      </c>
    </row>
    <row r="44" spans="1:6" ht="15.5" x14ac:dyDescent="0.35">
      <c r="A44" s="195"/>
      <c r="B44" s="188" t="s">
        <v>106</v>
      </c>
      <c r="C44" s="201"/>
      <c r="D44" s="201"/>
      <c r="E44" s="209"/>
      <c r="F44" s="201"/>
    </row>
    <row r="45" spans="1:6" ht="15.5" x14ac:dyDescent="0.35">
      <c r="A45" s="195">
        <v>801</v>
      </c>
      <c r="B45" s="187" t="s">
        <v>107</v>
      </c>
      <c r="C45" s="201">
        <v>36.17</v>
      </c>
      <c r="D45" s="201">
        <v>100</v>
      </c>
      <c r="E45" s="209"/>
      <c r="F45" s="201">
        <v>50</v>
      </c>
    </row>
    <row r="46" spans="1:6" ht="15.5" x14ac:dyDescent="0.35">
      <c r="A46" s="195">
        <v>802</v>
      </c>
      <c r="B46" s="187" t="s">
        <v>108</v>
      </c>
      <c r="C46" s="201"/>
      <c r="D46" s="201"/>
      <c r="E46" s="209"/>
      <c r="F46" s="201"/>
    </row>
    <row r="47" spans="1:6" ht="15.5" x14ac:dyDescent="0.35">
      <c r="A47" s="196"/>
      <c r="B47" s="189" t="s">
        <v>69</v>
      </c>
      <c r="C47" s="205">
        <v>36.17</v>
      </c>
      <c r="D47" s="205">
        <v>100</v>
      </c>
      <c r="E47" s="209"/>
      <c r="F47" s="205">
        <v>50</v>
      </c>
    </row>
    <row r="48" spans="1:6" ht="15.5" x14ac:dyDescent="0.35">
      <c r="A48" s="198">
        <v>890</v>
      </c>
      <c r="B48" s="185" t="s">
        <v>115</v>
      </c>
      <c r="C48" s="203">
        <v>3175.5699999999797</v>
      </c>
      <c r="D48" s="203">
        <v>-7400</v>
      </c>
      <c r="E48" s="209"/>
      <c r="F48" s="203">
        <v>-7450</v>
      </c>
    </row>
    <row r="49" spans="1:6" ht="15.5" x14ac:dyDescent="0.35">
      <c r="A49" s="195"/>
      <c r="B49" s="187" t="s">
        <v>147</v>
      </c>
      <c r="C49" s="207"/>
      <c r="D49" s="201"/>
      <c r="E49" s="209"/>
      <c r="F49" s="201"/>
    </row>
    <row r="50" spans="1:6" ht="15.5" x14ac:dyDescent="0.35">
      <c r="A50" s="195"/>
      <c r="B50" s="187" t="s">
        <v>202</v>
      </c>
      <c r="C50" s="207">
        <v>155141.35</v>
      </c>
      <c r="D50" s="207">
        <v>0</v>
      </c>
      <c r="E50" s="209"/>
      <c r="F50" s="207"/>
    </row>
    <row r="51" spans="1:6" ht="15.5" x14ac:dyDescent="0.35">
      <c r="A51" s="197"/>
      <c r="B51" s="190" t="s">
        <v>205</v>
      </c>
      <c r="C51" s="206">
        <v>158316.92000000001</v>
      </c>
      <c r="D51" s="206">
        <v>-7400</v>
      </c>
      <c r="E51" s="209"/>
      <c r="F51" s="206">
        <v>-7450</v>
      </c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8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F1000"/>
  <sheetViews>
    <sheetView zoomScale="90" zoomScaleNormal="90" workbookViewId="0">
      <selection activeCell="F10" sqref="F10"/>
    </sheetView>
  </sheetViews>
  <sheetFormatPr baseColWidth="10" defaultColWidth="7.84375" defaultRowHeight="13.5" x14ac:dyDescent="0.3"/>
  <cols>
    <col min="1" max="1" width="5.15234375" style="53" customWidth="1"/>
    <col min="2" max="2" width="49.4609375" style="32" customWidth="1"/>
    <col min="3" max="3" width="15.15234375" style="96" customWidth="1"/>
    <col min="4" max="4" width="15.15234375" style="138" customWidth="1"/>
    <col min="5" max="5" width="4.4609375" style="110" customWidth="1"/>
    <col min="6" max="6" width="15.15234375" style="138" customWidth="1"/>
    <col min="7" max="16384" width="7.84375" style="32"/>
  </cols>
  <sheetData>
    <row r="1" spans="1:6" s="63" customFormat="1" ht="20.5" x14ac:dyDescent="0.45">
      <c r="A1" s="60"/>
      <c r="B1" s="61" t="s">
        <v>200</v>
      </c>
      <c r="C1" s="143"/>
      <c r="D1" s="144"/>
      <c r="E1" s="111"/>
      <c r="F1" s="144"/>
    </row>
    <row r="2" spans="1:6" ht="15.5" x14ac:dyDescent="0.35">
      <c r="A2" s="48" t="s">
        <v>116</v>
      </c>
      <c r="B2" s="12" t="s">
        <v>120</v>
      </c>
      <c r="C2" s="145" t="str">
        <f>[2]Hovedstyret!C3</f>
        <v>Regnskap 2020</v>
      </c>
      <c r="D2" s="146" t="s">
        <v>181</v>
      </c>
      <c r="E2" s="109"/>
      <c r="F2" s="146" t="s">
        <v>198</v>
      </c>
    </row>
    <row r="3" spans="1:6" ht="15.5" x14ac:dyDescent="0.35">
      <c r="A3" s="49"/>
      <c r="B3" s="4" t="s">
        <v>118</v>
      </c>
      <c r="C3" s="147"/>
      <c r="D3" s="147"/>
      <c r="E3" s="109"/>
      <c r="F3" s="147"/>
    </row>
    <row r="4" spans="1:6" ht="15.5" x14ac:dyDescent="0.35">
      <c r="A4" s="49">
        <v>302</v>
      </c>
      <c r="B4" s="3" t="s">
        <v>119</v>
      </c>
      <c r="C4" s="148">
        <v>32200</v>
      </c>
      <c r="D4" s="148">
        <v>43000</v>
      </c>
      <c r="E4" s="109"/>
      <c r="F4" s="148">
        <v>43000</v>
      </c>
    </row>
    <row r="5" spans="1:6" ht="15.5" x14ac:dyDescent="0.35">
      <c r="A5" s="49">
        <v>335</v>
      </c>
      <c r="B5" s="3" t="s">
        <v>35</v>
      </c>
      <c r="C5" s="148">
        <v>27365</v>
      </c>
      <c r="D5" s="149">
        <v>30000</v>
      </c>
      <c r="E5" s="109"/>
      <c r="F5" s="149">
        <v>32000</v>
      </c>
    </row>
    <row r="6" spans="1:6" ht="15.5" x14ac:dyDescent="0.35">
      <c r="A6" s="49">
        <v>354</v>
      </c>
      <c r="B6" s="3" t="s">
        <v>34</v>
      </c>
      <c r="C6" s="148">
        <v>26000</v>
      </c>
      <c r="D6" s="149">
        <v>60000</v>
      </c>
      <c r="E6" s="109"/>
      <c r="F6" s="149">
        <v>25000</v>
      </c>
    </row>
    <row r="7" spans="1:6" ht="15.5" x14ac:dyDescent="0.35">
      <c r="A7" s="49">
        <v>355</v>
      </c>
      <c r="B7" s="3" t="s">
        <v>139</v>
      </c>
      <c r="C7" s="147">
        <v>5402</v>
      </c>
      <c r="D7" s="150"/>
      <c r="E7" s="109"/>
      <c r="F7" s="150"/>
    </row>
    <row r="8" spans="1:6" ht="15.5" x14ac:dyDescent="0.35">
      <c r="A8" s="49">
        <v>361</v>
      </c>
      <c r="B8" s="3" t="s">
        <v>71</v>
      </c>
      <c r="C8" s="148"/>
      <c r="D8" s="150"/>
      <c r="E8" s="109"/>
      <c r="F8" s="150"/>
    </row>
    <row r="9" spans="1:6" ht="15.5" x14ac:dyDescent="0.35">
      <c r="A9" s="49">
        <v>363</v>
      </c>
      <c r="B9" s="3" t="s">
        <v>33</v>
      </c>
      <c r="C9" s="148">
        <v>81600</v>
      </c>
      <c r="D9" s="149">
        <v>100000</v>
      </c>
      <c r="E9" s="109"/>
      <c r="F9" s="149">
        <v>85000</v>
      </c>
    </row>
    <row r="10" spans="1:6" ht="15.5" x14ac:dyDescent="0.35">
      <c r="A10" s="49">
        <v>381</v>
      </c>
      <c r="B10" s="3" t="s">
        <v>32</v>
      </c>
      <c r="C10" s="148">
        <v>100000</v>
      </c>
      <c r="D10" s="149">
        <v>100000</v>
      </c>
      <c r="E10" s="109"/>
      <c r="F10" s="215">
        <v>70000</v>
      </c>
    </row>
    <row r="11" spans="1:6" ht="15.5" x14ac:dyDescent="0.35">
      <c r="A11" s="49">
        <v>395</v>
      </c>
      <c r="B11" s="3" t="s">
        <v>97</v>
      </c>
      <c r="C11" s="148"/>
      <c r="D11" s="147"/>
      <c r="E11" s="109"/>
      <c r="F11" s="147"/>
    </row>
    <row r="12" spans="1:6" ht="15.5" x14ac:dyDescent="0.35">
      <c r="A12" s="50"/>
      <c r="B12" s="35" t="s">
        <v>98</v>
      </c>
      <c r="C12" s="151">
        <f>SUM(C4:C11)</f>
        <v>272567</v>
      </c>
      <c r="D12" s="151">
        <f>SUM(D4:D11)</f>
        <v>333000</v>
      </c>
      <c r="E12" s="109"/>
      <c r="F12" s="151">
        <f>SUM(F4:F11)</f>
        <v>255000</v>
      </c>
    </row>
    <row r="13" spans="1:6" ht="15.5" x14ac:dyDescent="0.35">
      <c r="A13" s="49"/>
      <c r="B13" s="4" t="s">
        <v>99</v>
      </c>
      <c r="C13" s="147"/>
      <c r="D13" s="147"/>
      <c r="E13" s="109"/>
      <c r="F13" s="147"/>
    </row>
    <row r="14" spans="1:6" ht="15.5" x14ac:dyDescent="0.35">
      <c r="A14" s="49">
        <v>402</v>
      </c>
      <c r="B14" s="3" t="s">
        <v>31</v>
      </c>
      <c r="C14" s="148">
        <v>16932</v>
      </c>
      <c r="D14" s="148">
        <v>60000</v>
      </c>
      <c r="E14" s="109"/>
      <c r="F14" s="148">
        <v>60000</v>
      </c>
    </row>
    <row r="15" spans="1:6" ht="15.5" x14ac:dyDescent="0.35">
      <c r="A15" s="49">
        <v>406</v>
      </c>
      <c r="B15" s="3" t="s">
        <v>68</v>
      </c>
      <c r="C15" s="148">
        <v>2856</v>
      </c>
      <c r="D15" s="148">
        <v>1000</v>
      </c>
      <c r="E15" s="109"/>
      <c r="F15" s="148">
        <v>3000</v>
      </c>
    </row>
    <row r="16" spans="1:6" ht="15.5" x14ac:dyDescent="0.35">
      <c r="A16" s="49">
        <v>415</v>
      </c>
      <c r="B16" s="3" t="s">
        <v>67</v>
      </c>
      <c r="C16" s="148">
        <v>34566.959999999999</v>
      </c>
      <c r="D16" s="148">
        <v>45000</v>
      </c>
      <c r="E16" s="109"/>
      <c r="F16" s="148">
        <v>30000</v>
      </c>
    </row>
    <row r="17" spans="1:6" ht="15.5" x14ac:dyDescent="0.35">
      <c r="A17" s="49">
        <v>416</v>
      </c>
      <c r="B17" s="3" t="s">
        <v>17</v>
      </c>
      <c r="C17" s="147"/>
      <c r="D17" s="147"/>
      <c r="E17" s="109"/>
      <c r="F17" s="147"/>
    </row>
    <row r="18" spans="1:6" ht="15.5" x14ac:dyDescent="0.35">
      <c r="A18" s="49">
        <v>417</v>
      </c>
      <c r="B18" s="3" t="s">
        <v>18</v>
      </c>
      <c r="C18" s="148">
        <v>1215</v>
      </c>
      <c r="D18" s="147"/>
      <c r="E18" s="109"/>
      <c r="F18" s="147">
        <v>1200</v>
      </c>
    </row>
    <row r="19" spans="1:6" ht="15.5" x14ac:dyDescent="0.35">
      <c r="A19" s="49">
        <v>418</v>
      </c>
      <c r="B19" s="3" t="s">
        <v>19</v>
      </c>
      <c r="C19" s="148"/>
      <c r="D19" s="147"/>
      <c r="E19" s="109"/>
      <c r="F19" s="147">
        <v>10000</v>
      </c>
    </row>
    <row r="20" spans="1:6" ht="15.5" x14ac:dyDescent="0.35">
      <c r="A20" s="49">
        <v>421</v>
      </c>
      <c r="B20" s="3" t="s">
        <v>66</v>
      </c>
      <c r="C20" s="148"/>
      <c r="D20" s="148">
        <v>17000</v>
      </c>
      <c r="E20" s="109"/>
      <c r="F20" s="148">
        <v>10000</v>
      </c>
    </row>
    <row r="21" spans="1:6" ht="15.5" x14ac:dyDescent="0.35">
      <c r="A21" s="49">
        <v>424</v>
      </c>
      <c r="B21" s="3" t="s">
        <v>9</v>
      </c>
      <c r="C21" s="148">
        <v>38750</v>
      </c>
      <c r="D21" s="148">
        <v>50000</v>
      </c>
      <c r="E21" s="109"/>
      <c r="F21" s="148">
        <v>40000</v>
      </c>
    </row>
    <row r="22" spans="1:6" ht="15.5" x14ac:dyDescent="0.35">
      <c r="A22" s="49">
        <v>425</v>
      </c>
      <c r="B22" s="3" t="s">
        <v>20</v>
      </c>
      <c r="C22" s="148">
        <v>4773.2</v>
      </c>
      <c r="D22" s="148">
        <v>25000</v>
      </c>
      <c r="E22" s="109"/>
      <c r="F22" s="148">
        <v>20000</v>
      </c>
    </row>
    <row r="23" spans="1:6" ht="15.5" x14ac:dyDescent="0.35">
      <c r="A23" s="49">
        <v>426</v>
      </c>
      <c r="B23" s="3" t="s">
        <v>8</v>
      </c>
      <c r="C23" s="148">
        <v>33338.230000000003</v>
      </c>
      <c r="D23" s="148">
        <v>18300</v>
      </c>
      <c r="E23" s="109"/>
      <c r="F23" s="148">
        <v>10000</v>
      </c>
    </row>
    <row r="24" spans="1:6" ht="15.5" x14ac:dyDescent="0.35">
      <c r="A24" s="49">
        <v>430</v>
      </c>
      <c r="B24" s="3" t="s">
        <v>7</v>
      </c>
      <c r="C24" s="148">
        <v>10520</v>
      </c>
      <c r="D24" s="148">
        <v>12000</v>
      </c>
      <c r="E24" s="109"/>
      <c r="F24" s="148">
        <v>12000</v>
      </c>
    </row>
    <row r="25" spans="1:6" ht="15.5" x14ac:dyDescent="0.35">
      <c r="A25" s="49">
        <v>440</v>
      </c>
      <c r="B25" s="3" t="s">
        <v>6</v>
      </c>
      <c r="C25" s="148">
        <v>844.8</v>
      </c>
      <c r="D25" s="148">
        <v>1000</v>
      </c>
      <c r="E25" s="109"/>
      <c r="F25" s="148">
        <v>1000</v>
      </c>
    </row>
    <row r="26" spans="1:6" ht="15.5" x14ac:dyDescent="0.35">
      <c r="A26" s="49">
        <v>450</v>
      </c>
      <c r="B26" s="3" t="s">
        <v>101</v>
      </c>
      <c r="C26" s="148">
        <v>6745</v>
      </c>
      <c r="D26" s="148">
        <v>10000</v>
      </c>
      <c r="E26" s="109"/>
      <c r="F26" s="148">
        <v>2000</v>
      </c>
    </row>
    <row r="27" spans="1:6" ht="15.5" x14ac:dyDescent="0.35">
      <c r="A27" s="49">
        <v>470</v>
      </c>
      <c r="B27" s="3" t="s">
        <v>100</v>
      </c>
      <c r="C27" s="148">
        <v>24717.5</v>
      </c>
      <c r="D27" s="149">
        <v>30000</v>
      </c>
      <c r="E27" s="109"/>
      <c r="F27" s="149">
        <v>15000</v>
      </c>
    </row>
    <row r="28" spans="1:6" ht="15.5" x14ac:dyDescent="0.35">
      <c r="A28" s="50"/>
      <c r="B28" s="35" t="s">
        <v>11</v>
      </c>
      <c r="C28" s="151">
        <f>SUM(C14:C27)</f>
        <v>175258.68999999997</v>
      </c>
      <c r="D28" s="151">
        <f>SUM(D14:D27)</f>
        <v>269300</v>
      </c>
      <c r="E28" s="109"/>
      <c r="F28" s="151">
        <f>SUM(F14:F27)</f>
        <v>214200</v>
      </c>
    </row>
    <row r="29" spans="1:6" ht="15.5" x14ac:dyDescent="0.35">
      <c r="A29" s="49"/>
      <c r="B29" s="4" t="s">
        <v>12</v>
      </c>
      <c r="C29" s="147"/>
      <c r="D29" s="147"/>
      <c r="E29" s="109"/>
      <c r="F29" s="147"/>
    </row>
    <row r="30" spans="1:6" ht="15.5" x14ac:dyDescent="0.35">
      <c r="A30" s="49">
        <v>511</v>
      </c>
      <c r="B30" s="3" t="s">
        <v>13</v>
      </c>
      <c r="C30" s="148"/>
      <c r="D30" s="148">
        <v>500</v>
      </c>
      <c r="E30" s="109"/>
      <c r="F30" s="148">
        <v>500</v>
      </c>
    </row>
    <row r="31" spans="1:6" ht="15.5" x14ac:dyDescent="0.35">
      <c r="A31" s="49">
        <v>512</v>
      </c>
      <c r="B31" s="3" t="s">
        <v>172</v>
      </c>
      <c r="C31" s="147"/>
      <c r="D31" s="147"/>
      <c r="E31" s="109"/>
      <c r="F31" s="147"/>
    </row>
    <row r="32" spans="1:6" ht="15.5" x14ac:dyDescent="0.35">
      <c r="A32" s="49">
        <v>520</v>
      </c>
      <c r="B32" s="3" t="s">
        <v>60</v>
      </c>
      <c r="C32" s="148">
        <v>204.42</v>
      </c>
      <c r="D32" s="148">
        <v>1500</v>
      </c>
      <c r="E32" s="109"/>
      <c r="F32" s="148">
        <v>1000</v>
      </c>
    </row>
    <row r="33" spans="1:6" ht="15.5" x14ac:dyDescent="0.35">
      <c r="A33" s="49">
        <v>540</v>
      </c>
      <c r="B33" s="3" t="s">
        <v>160</v>
      </c>
      <c r="C33" s="147"/>
      <c r="D33" s="147"/>
      <c r="E33" s="109"/>
      <c r="F33" s="147"/>
    </row>
    <row r="34" spans="1:6" ht="15.5" x14ac:dyDescent="0.35">
      <c r="A34" s="49">
        <v>550</v>
      </c>
      <c r="B34" s="3" t="s">
        <v>54</v>
      </c>
      <c r="C34" s="148">
        <v>2458.5</v>
      </c>
      <c r="D34" s="148">
        <v>3000</v>
      </c>
      <c r="E34" s="109"/>
      <c r="F34" s="148">
        <v>3000</v>
      </c>
    </row>
    <row r="35" spans="1:6" ht="15.5" x14ac:dyDescent="0.35">
      <c r="A35" s="51"/>
      <c r="B35" s="35" t="s">
        <v>55</v>
      </c>
      <c r="C35" s="151">
        <f t="shared" ref="C35" si="0">SUM(C30:C34)</f>
        <v>2662.92</v>
      </c>
      <c r="D35" s="151">
        <f>SUM(D30:D34)</f>
        <v>5000</v>
      </c>
      <c r="E35" s="109"/>
      <c r="F35" s="151">
        <f>SUM(F30:F34)</f>
        <v>4500</v>
      </c>
    </row>
    <row r="36" spans="1:6" ht="15.5" x14ac:dyDescent="0.35">
      <c r="A36" s="49"/>
      <c r="B36" s="4" t="s">
        <v>75</v>
      </c>
      <c r="C36" s="147"/>
      <c r="D36" s="147"/>
      <c r="E36" s="109"/>
      <c r="F36" s="147"/>
    </row>
    <row r="37" spans="1:6" ht="15.5" x14ac:dyDescent="0.35">
      <c r="A37" s="49">
        <v>610</v>
      </c>
      <c r="B37" s="3" t="s">
        <v>161</v>
      </c>
      <c r="C37" s="148">
        <v>2505</v>
      </c>
      <c r="D37" s="148">
        <v>2700</v>
      </c>
      <c r="E37" s="109"/>
      <c r="F37" s="148">
        <v>3000</v>
      </c>
    </row>
    <row r="38" spans="1:6" ht="15.5" x14ac:dyDescent="0.35">
      <c r="A38" s="49">
        <v>620</v>
      </c>
      <c r="B38" s="3" t="s">
        <v>162</v>
      </c>
      <c r="C38" s="148"/>
      <c r="D38" s="148">
        <v>1000</v>
      </c>
      <c r="E38" s="109"/>
      <c r="F38" s="148">
        <v>1000</v>
      </c>
    </row>
    <row r="39" spans="1:6" ht="15.5" x14ac:dyDescent="0.35">
      <c r="A39" s="49">
        <v>650</v>
      </c>
      <c r="B39" s="3" t="s">
        <v>163</v>
      </c>
      <c r="C39" s="147">
        <v>2044.5</v>
      </c>
      <c r="D39" s="148">
        <v>1000</v>
      </c>
      <c r="E39" s="109"/>
      <c r="F39" s="148">
        <v>1000</v>
      </c>
    </row>
    <row r="40" spans="1:6" ht="15.5" x14ac:dyDescent="0.35">
      <c r="A40" s="49">
        <v>660</v>
      </c>
      <c r="B40" s="3" t="s">
        <v>164</v>
      </c>
      <c r="C40" s="147"/>
      <c r="D40" s="147"/>
      <c r="E40" s="109"/>
      <c r="F40" s="147"/>
    </row>
    <row r="41" spans="1:6" ht="15.5" x14ac:dyDescent="0.35">
      <c r="A41" s="49">
        <v>680</v>
      </c>
      <c r="B41" s="3" t="s">
        <v>165</v>
      </c>
      <c r="C41" s="147"/>
      <c r="D41" s="147"/>
      <c r="E41" s="109"/>
      <c r="F41" s="147"/>
    </row>
    <row r="42" spans="1:6" ht="15.5" x14ac:dyDescent="0.35">
      <c r="A42" s="50"/>
      <c r="B42" s="35" t="s">
        <v>74</v>
      </c>
      <c r="C42" s="151">
        <f t="shared" ref="C42" si="1">SUM(C37:C41)</f>
        <v>4549.5</v>
      </c>
      <c r="D42" s="151">
        <f>SUM(D37:D41)</f>
        <v>4700</v>
      </c>
      <c r="E42" s="109"/>
      <c r="F42" s="151">
        <f>SUM(F37:F41)</f>
        <v>5000</v>
      </c>
    </row>
    <row r="43" spans="1:6" ht="15.5" x14ac:dyDescent="0.35">
      <c r="A43" s="49"/>
      <c r="B43" s="4" t="s">
        <v>73</v>
      </c>
      <c r="C43" s="147"/>
      <c r="D43" s="147"/>
      <c r="E43" s="109"/>
      <c r="F43" s="147"/>
    </row>
    <row r="44" spans="1:6" ht="15.5" x14ac:dyDescent="0.35">
      <c r="A44" s="49">
        <v>720</v>
      </c>
      <c r="B44" s="3" t="s">
        <v>166</v>
      </c>
      <c r="C44" s="147"/>
      <c r="D44" s="147"/>
      <c r="E44" s="109"/>
      <c r="F44" s="147"/>
    </row>
    <row r="45" spans="1:6" ht="15.5" x14ac:dyDescent="0.35">
      <c r="A45" s="49">
        <v>754</v>
      </c>
      <c r="B45" s="3" t="s">
        <v>72</v>
      </c>
      <c r="C45" s="148">
        <v>9163.5</v>
      </c>
      <c r="D45" s="148">
        <v>25000</v>
      </c>
      <c r="E45" s="109"/>
      <c r="F45" s="148">
        <v>10000</v>
      </c>
    </row>
    <row r="46" spans="1:6" ht="15.5" x14ac:dyDescent="0.35">
      <c r="A46" s="49">
        <v>763</v>
      </c>
      <c r="B46" s="3" t="s">
        <v>82</v>
      </c>
      <c r="C46" s="148">
        <v>26656</v>
      </c>
      <c r="D46" s="148">
        <v>30000</v>
      </c>
      <c r="E46" s="109"/>
      <c r="F46" s="148">
        <v>30000</v>
      </c>
    </row>
    <row r="47" spans="1:6" ht="15.5" x14ac:dyDescent="0.35">
      <c r="A47" s="49">
        <v>771</v>
      </c>
      <c r="B47" s="3" t="s">
        <v>167</v>
      </c>
      <c r="C47" s="148"/>
      <c r="D47" s="147"/>
      <c r="E47" s="109"/>
      <c r="F47" s="147"/>
    </row>
    <row r="48" spans="1:6" ht="15.5" x14ac:dyDescent="0.35">
      <c r="A48" s="49">
        <v>781</v>
      </c>
      <c r="B48" s="3" t="s">
        <v>168</v>
      </c>
      <c r="C48" s="148">
        <v>4618.88</v>
      </c>
      <c r="D48" s="148">
        <v>4000</v>
      </c>
      <c r="E48" s="109"/>
      <c r="F48" s="148">
        <v>5000</v>
      </c>
    </row>
    <row r="49" spans="1:6" ht="15.5" x14ac:dyDescent="0.35">
      <c r="A49" s="49">
        <v>782</v>
      </c>
      <c r="B49" s="3" t="s">
        <v>169</v>
      </c>
      <c r="C49" s="147"/>
      <c r="D49" s="147"/>
      <c r="E49" s="109"/>
      <c r="F49" s="147">
        <v>1500</v>
      </c>
    </row>
    <row r="50" spans="1:6" ht="15.5" x14ac:dyDescent="0.35">
      <c r="A50" s="51"/>
      <c r="B50" s="35" t="s">
        <v>81</v>
      </c>
      <c r="C50" s="151">
        <f t="shared" ref="C50" si="2">SUM(C44:C49)</f>
        <v>40438.379999999997</v>
      </c>
      <c r="D50" s="151">
        <f>SUM(D44:D49)</f>
        <v>59000</v>
      </c>
      <c r="E50" s="109"/>
      <c r="F50" s="151">
        <f>SUM(F44:F49)</f>
        <v>46500</v>
      </c>
    </row>
    <row r="51" spans="1:6" ht="15.5" x14ac:dyDescent="0.35">
      <c r="A51" s="50"/>
      <c r="B51" s="35" t="s">
        <v>104</v>
      </c>
      <c r="C51" s="151">
        <f t="shared" ref="C51" si="3">C28+C35+C42+C50</f>
        <v>222909.49</v>
      </c>
      <c r="D51" s="151">
        <f>D28+D35+D42+D50</f>
        <v>338000</v>
      </c>
      <c r="E51" s="109"/>
      <c r="F51" s="151">
        <f>F28+F35+F42+F50</f>
        <v>270200</v>
      </c>
    </row>
    <row r="52" spans="1:6" ht="15.5" x14ac:dyDescent="0.35">
      <c r="A52" s="50"/>
      <c r="B52" s="35" t="s">
        <v>105</v>
      </c>
      <c r="C52" s="151">
        <f t="shared" ref="C52" si="4">C12-C51</f>
        <v>49657.510000000009</v>
      </c>
      <c r="D52" s="151">
        <f>D12-D51</f>
        <v>-5000</v>
      </c>
      <c r="E52" s="109"/>
      <c r="F52" s="151">
        <f>F12-F51</f>
        <v>-15200</v>
      </c>
    </row>
    <row r="53" spans="1:6" ht="15.5" x14ac:dyDescent="0.35">
      <c r="A53" s="49"/>
      <c r="B53" s="4" t="s">
        <v>106</v>
      </c>
      <c r="C53" s="147"/>
      <c r="D53" s="147"/>
      <c r="E53" s="109"/>
      <c r="F53" s="147"/>
    </row>
    <row r="54" spans="1:6" ht="15.5" x14ac:dyDescent="0.35">
      <c r="A54" s="49">
        <v>801</v>
      </c>
      <c r="B54" s="3" t="s">
        <v>107</v>
      </c>
      <c r="C54" s="148">
        <v>26.26</v>
      </c>
      <c r="D54" s="148">
        <v>50</v>
      </c>
      <c r="E54" s="109"/>
      <c r="F54" s="148">
        <v>50</v>
      </c>
    </row>
    <row r="55" spans="1:6" ht="15.5" x14ac:dyDescent="0.35">
      <c r="A55" s="49">
        <v>802</v>
      </c>
      <c r="B55" s="3" t="s">
        <v>108</v>
      </c>
      <c r="C55" s="147"/>
      <c r="D55" s="147"/>
      <c r="E55" s="109"/>
      <c r="F55" s="147"/>
    </row>
    <row r="56" spans="1:6" ht="15.5" x14ac:dyDescent="0.35">
      <c r="A56" s="50"/>
      <c r="B56" s="35" t="s">
        <v>69</v>
      </c>
      <c r="C56" s="151">
        <f t="shared" ref="C56" si="5">C54-C55</f>
        <v>26.26</v>
      </c>
      <c r="D56" s="151">
        <f>D54-D55</f>
        <v>50</v>
      </c>
      <c r="E56" s="109"/>
      <c r="F56" s="151">
        <f>F54-F55</f>
        <v>50</v>
      </c>
    </row>
    <row r="57" spans="1:6" ht="15.5" x14ac:dyDescent="0.35">
      <c r="A57" s="52">
        <v>890</v>
      </c>
      <c r="B57" s="1" t="s">
        <v>115</v>
      </c>
      <c r="C57" s="152">
        <f t="shared" ref="C57" si="6">C52+C56</f>
        <v>49683.770000000011</v>
      </c>
      <c r="D57" s="152">
        <f>D52+D56</f>
        <v>-4950</v>
      </c>
      <c r="E57" s="109"/>
      <c r="F57" s="152">
        <f>F52+F56</f>
        <v>-15150</v>
      </c>
    </row>
    <row r="58" spans="1:6" ht="15.5" x14ac:dyDescent="0.35">
      <c r="A58" s="49"/>
      <c r="B58" s="3" t="s">
        <v>173</v>
      </c>
      <c r="C58" s="153"/>
      <c r="D58" s="153"/>
      <c r="E58" s="109"/>
      <c r="F58" s="153"/>
    </row>
    <row r="59" spans="1:6" ht="15.5" x14ac:dyDescent="0.35">
      <c r="A59" s="49"/>
      <c r="B59" s="3" t="s">
        <v>174</v>
      </c>
      <c r="C59" s="154">
        <v>-8805</v>
      </c>
      <c r="D59" s="153"/>
      <c r="E59" s="109"/>
      <c r="F59" s="153"/>
    </row>
    <row r="60" spans="1:6" ht="15.5" x14ac:dyDescent="0.35">
      <c r="A60" s="49"/>
      <c r="B60" s="3" t="s">
        <v>202</v>
      </c>
      <c r="C60" s="154">
        <v>47263.34</v>
      </c>
      <c r="D60" s="153"/>
      <c r="E60" s="109"/>
      <c r="F60" s="153"/>
    </row>
    <row r="61" spans="1:6" ht="15.5" x14ac:dyDescent="0.35">
      <c r="A61" s="51"/>
      <c r="B61" s="7" t="s">
        <v>205</v>
      </c>
      <c r="C61" s="151">
        <f>SUM(C57:C60)</f>
        <v>88142.110000000015</v>
      </c>
      <c r="D61" s="151">
        <f>A61+D57</f>
        <v>-4950</v>
      </c>
      <c r="E61" s="112"/>
      <c r="F61" s="151">
        <f>C61+F57</f>
        <v>72992.110000000015</v>
      </c>
    </row>
    <row r="62" spans="1:6" ht="13" x14ac:dyDescent="0.3">
      <c r="C62" s="155"/>
      <c r="D62" s="155"/>
      <c r="E62" s="109"/>
      <c r="F62" s="155"/>
    </row>
    <row r="63" spans="1:6" ht="15.5" x14ac:dyDescent="0.35">
      <c r="A63" s="107">
        <v>1900</v>
      </c>
      <c r="B63" s="156" t="s">
        <v>203</v>
      </c>
      <c r="C63" s="148">
        <v>3000</v>
      </c>
      <c r="D63" s="155"/>
      <c r="E63" s="113"/>
      <c r="F63" s="155"/>
    </row>
    <row r="64" spans="1:6" ht="15.5" x14ac:dyDescent="0.35">
      <c r="A64" s="107">
        <v>1900</v>
      </c>
      <c r="B64" s="142" t="s">
        <v>204</v>
      </c>
      <c r="C64" s="147">
        <v>3205</v>
      </c>
      <c r="D64" s="155"/>
      <c r="E64" s="113"/>
      <c r="F64" s="155"/>
    </row>
    <row r="65" spans="1:6" ht="15.5" x14ac:dyDescent="0.35">
      <c r="A65" s="108">
        <v>1901</v>
      </c>
      <c r="B65" s="108" t="s">
        <v>203</v>
      </c>
      <c r="C65" s="148">
        <v>10000</v>
      </c>
      <c r="D65" s="155"/>
      <c r="E65" s="109"/>
      <c r="F65" s="155"/>
    </row>
    <row r="66" spans="1:6" ht="15.5" x14ac:dyDescent="0.35">
      <c r="A66" s="108">
        <v>1901</v>
      </c>
      <c r="B66" s="108" t="s">
        <v>204</v>
      </c>
      <c r="C66" s="148">
        <v>19284</v>
      </c>
      <c r="D66" s="155"/>
      <c r="E66" s="109"/>
      <c r="F66" s="155"/>
    </row>
    <row r="67" spans="1:6" ht="15.5" x14ac:dyDescent="0.35">
      <c r="A67" s="108">
        <v>1902</v>
      </c>
      <c r="B67" s="108" t="s">
        <v>203</v>
      </c>
      <c r="C67" s="148">
        <v>684</v>
      </c>
      <c r="D67" s="155"/>
      <c r="E67" s="109"/>
      <c r="F67" s="155"/>
    </row>
    <row r="68" spans="1:6" ht="15.5" x14ac:dyDescent="0.35">
      <c r="A68" s="108">
        <v>1902</v>
      </c>
      <c r="B68" s="108" t="s">
        <v>204</v>
      </c>
      <c r="C68" s="148">
        <v>0</v>
      </c>
      <c r="D68" s="155"/>
      <c r="E68" s="109"/>
      <c r="F68" s="155"/>
    </row>
    <row r="69" spans="1:6" ht="13" x14ac:dyDescent="0.3">
      <c r="C69" s="157"/>
      <c r="D69" s="155"/>
      <c r="E69" s="109"/>
      <c r="F69" s="155"/>
    </row>
    <row r="70" spans="1:6" ht="13" x14ac:dyDescent="0.3">
      <c r="D70" s="137"/>
      <c r="E70" s="109"/>
      <c r="F70" s="137"/>
    </row>
    <row r="71" spans="1:6" ht="13" x14ac:dyDescent="0.3">
      <c r="D71" s="137"/>
      <c r="E71" s="109"/>
      <c r="F71" s="137"/>
    </row>
    <row r="72" spans="1:6" ht="13" x14ac:dyDescent="0.3">
      <c r="D72" s="137"/>
      <c r="E72" s="109"/>
      <c r="F72" s="137"/>
    </row>
    <row r="73" spans="1:6" ht="13" x14ac:dyDescent="0.3">
      <c r="D73" s="137"/>
      <c r="E73" s="109"/>
      <c r="F73" s="137"/>
    </row>
    <row r="74" spans="1:6" ht="13" x14ac:dyDescent="0.3">
      <c r="D74" s="137"/>
      <c r="E74" s="109"/>
      <c r="F74" s="137"/>
    </row>
    <row r="75" spans="1:6" ht="13" x14ac:dyDescent="0.3">
      <c r="D75" s="137"/>
      <c r="E75" s="109"/>
      <c r="F75" s="137"/>
    </row>
    <row r="76" spans="1:6" ht="13" x14ac:dyDescent="0.3">
      <c r="D76" s="137"/>
      <c r="E76" s="109"/>
      <c r="F76" s="137"/>
    </row>
    <row r="77" spans="1:6" ht="13" x14ac:dyDescent="0.3">
      <c r="D77" s="137"/>
      <c r="E77" s="109"/>
      <c r="F77" s="137"/>
    </row>
    <row r="78" spans="1:6" ht="13" x14ac:dyDescent="0.3">
      <c r="D78" s="137"/>
      <c r="E78" s="109"/>
      <c r="F78" s="137"/>
    </row>
    <row r="79" spans="1:6" ht="13" x14ac:dyDescent="0.3">
      <c r="D79" s="137"/>
      <c r="E79" s="109"/>
      <c r="F79" s="137"/>
    </row>
    <row r="80" spans="1:6" ht="13" x14ac:dyDescent="0.3">
      <c r="D80" s="137"/>
      <c r="E80" s="109"/>
      <c r="F80" s="137"/>
    </row>
    <row r="81" spans="4:6" ht="13" x14ac:dyDescent="0.3">
      <c r="D81" s="137"/>
      <c r="E81" s="109"/>
      <c r="F81" s="137"/>
    </row>
    <row r="82" spans="4:6" ht="13" x14ac:dyDescent="0.3">
      <c r="D82" s="137"/>
      <c r="E82" s="109"/>
      <c r="F82" s="137"/>
    </row>
    <row r="83" spans="4:6" ht="13" x14ac:dyDescent="0.3">
      <c r="D83" s="137"/>
      <c r="E83" s="109"/>
      <c r="F83" s="137"/>
    </row>
    <row r="84" spans="4:6" ht="13" x14ac:dyDescent="0.3">
      <c r="D84" s="137"/>
      <c r="E84" s="109"/>
      <c r="F84" s="137"/>
    </row>
    <row r="85" spans="4:6" ht="13" x14ac:dyDescent="0.3">
      <c r="D85" s="137"/>
      <c r="E85" s="109"/>
      <c r="F85" s="137"/>
    </row>
    <row r="86" spans="4:6" ht="13" x14ac:dyDescent="0.3">
      <c r="D86" s="137"/>
      <c r="E86" s="109"/>
      <c r="F86" s="137"/>
    </row>
    <row r="87" spans="4:6" ht="13" x14ac:dyDescent="0.3">
      <c r="D87" s="137"/>
      <c r="E87" s="109"/>
      <c r="F87" s="137"/>
    </row>
    <row r="88" spans="4:6" ht="13" x14ac:dyDescent="0.3">
      <c r="D88" s="137"/>
      <c r="E88" s="109"/>
      <c r="F88" s="137"/>
    </row>
    <row r="89" spans="4:6" ht="13" x14ac:dyDescent="0.3">
      <c r="D89" s="137"/>
      <c r="E89" s="109"/>
      <c r="F89" s="137"/>
    </row>
    <row r="90" spans="4:6" ht="13" x14ac:dyDescent="0.3">
      <c r="D90" s="137"/>
      <c r="E90" s="109"/>
      <c r="F90" s="137"/>
    </row>
    <row r="91" spans="4:6" ht="13" x14ac:dyDescent="0.3">
      <c r="D91" s="137"/>
      <c r="E91" s="109"/>
      <c r="F91" s="137"/>
    </row>
    <row r="92" spans="4:6" ht="13" x14ac:dyDescent="0.3">
      <c r="D92" s="137"/>
      <c r="E92" s="109"/>
      <c r="F92" s="137"/>
    </row>
    <row r="93" spans="4:6" ht="13" x14ac:dyDescent="0.3">
      <c r="D93" s="137"/>
      <c r="E93" s="109"/>
      <c r="F93" s="137"/>
    </row>
    <row r="94" spans="4:6" ht="13" x14ac:dyDescent="0.3">
      <c r="D94" s="137"/>
      <c r="E94" s="109"/>
      <c r="F94" s="137"/>
    </row>
    <row r="95" spans="4:6" ht="13" x14ac:dyDescent="0.3">
      <c r="D95" s="137"/>
      <c r="E95" s="109"/>
      <c r="F95" s="137"/>
    </row>
    <row r="96" spans="4:6" ht="13" x14ac:dyDescent="0.3">
      <c r="D96" s="137"/>
      <c r="E96" s="109"/>
      <c r="F96" s="137"/>
    </row>
    <row r="97" spans="4:6" ht="13" x14ac:dyDescent="0.3">
      <c r="D97" s="137"/>
      <c r="E97" s="109"/>
      <c r="F97" s="137"/>
    </row>
    <row r="98" spans="4:6" ht="13" x14ac:dyDescent="0.3">
      <c r="D98" s="137"/>
      <c r="E98" s="109"/>
      <c r="F98" s="137"/>
    </row>
    <row r="99" spans="4:6" ht="13" x14ac:dyDescent="0.3">
      <c r="D99" s="137"/>
      <c r="E99" s="109"/>
      <c r="F99" s="137"/>
    </row>
    <row r="100" spans="4:6" ht="13" x14ac:dyDescent="0.3">
      <c r="D100" s="137"/>
      <c r="E100" s="109"/>
      <c r="F100" s="137"/>
    </row>
    <row r="101" spans="4:6" ht="13" x14ac:dyDescent="0.3">
      <c r="D101" s="137"/>
      <c r="E101" s="109"/>
      <c r="F101" s="137"/>
    </row>
    <row r="102" spans="4:6" ht="13" x14ac:dyDescent="0.3">
      <c r="D102" s="137"/>
      <c r="E102" s="109"/>
      <c r="F102" s="137"/>
    </row>
    <row r="103" spans="4:6" ht="13" x14ac:dyDescent="0.3">
      <c r="D103" s="137"/>
      <c r="E103" s="109"/>
      <c r="F103" s="137"/>
    </row>
    <row r="104" spans="4:6" ht="13" x14ac:dyDescent="0.3">
      <c r="D104" s="137"/>
      <c r="E104" s="109"/>
      <c r="F104" s="137"/>
    </row>
    <row r="105" spans="4:6" ht="13" x14ac:dyDescent="0.3">
      <c r="D105" s="137"/>
      <c r="E105" s="109"/>
      <c r="F105" s="137"/>
    </row>
    <row r="106" spans="4:6" ht="13" x14ac:dyDescent="0.3">
      <c r="D106" s="137"/>
      <c r="E106" s="109"/>
      <c r="F106" s="137"/>
    </row>
    <row r="107" spans="4:6" ht="13" x14ac:dyDescent="0.3">
      <c r="D107" s="137"/>
      <c r="E107" s="109"/>
      <c r="F107" s="137"/>
    </row>
    <row r="108" spans="4:6" ht="13" x14ac:dyDescent="0.3">
      <c r="D108" s="137"/>
      <c r="E108" s="109"/>
      <c r="F108" s="137"/>
    </row>
    <row r="109" spans="4:6" ht="13" x14ac:dyDescent="0.3">
      <c r="D109" s="137"/>
      <c r="E109" s="109"/>
      <c r="F109" s="137"/>
    </row>
    <row r="110" spans="4:6" ht="13" x14ac:dyDescent="0.3">
      <c r="D110" s="137"/>
      <c r="E110" s="109"/>
      <c r="F110" s="137"/>
    </row>
    <row r="111" spans="4:6" ht="13" x14ac:dyDescent="0.3">
      <c r="D111" s="137"/>
      <c r="E111" s="109"/>
      <c r="F111" s="137"/>
    </row>
    <row r="112" spans="4:6" ht="13" x14ac:dyDescent="0.3">
      <c r="D112" s="137"/>
      <c r="E112" s="109"/>
      <c r="F112" s="137"/>
    </row>
    <row r="113" spans="4:6" ht="13" x14ac:dyDescent="0.3">
      <c r="D113" s="137"/>
      <c r="E113" s="109"/>
      <c r="F113" s="137"/>
    </row>
    <row r="114" spans="4:6" ht="13" x14ac:dyDescent="0.3">
      <c r="D114" s="137"/>
      <c r="E114" s="109"/>
      <c r="F114" s="137"/>
    </row>
    <row r="115" spans="4:6" ht="13" x14ac:dyDescent="0.3">
      <c r="D115" s="137"/>
      <c r="E115" s="109"/>
      <c r="F115" s="137"/>
    </row>
    <row r="116" spans="4:6" ht="13" x14ac:dyDescent="0.3">
      <c r="D116" s="137"/>
      <c r="E116" s="109"/>
      <c r="F116" s="137"/>
    </row>
    <row r="117" spans="4:6" ht="13" x14ac:dyDescent="0.3">
      <c r="D117" s="137"/>
      <c r="E117" s="109"/>
      <c r="F117" s="137"/>
    </row>
    <row r="118" spans="4:6" ht="13" x14ac:dyDescent="0.3">
      <c r="D118" s="137"/>
      <c r="E118" s="109"/>
      <c r="F118" s="137"/>
    </row>
    <row r="119" spans="4:6" ht="13" x14ac:dyDescent="0.3">
      <c r="D119" s="137"/>
      <c r="E119" s="109"/>
      <c r="F119" s="137"/>
    </row>
    <row r="120" spans="4:6" ht="13" x14ac:dyDescent="0.3">
      <c r="D120" s="137"/>
      <c r="E120" s="109"/>
      <c r="F120" s="137"/>
    </row>
    <row r="121" spans="4:6" ht="13" x14ac:dyDescent="0.3">
      <c r="D121" s="137"/>
      <c r="E121" s="109"/>
      <c r="F121" s="137"/>
    </row>
    <row r="122" spans="4:6" ht="13" x14ac:dyDescent="0.3">
      <c r="D122" s="137"/>
      <c r="E122" s="109"/>
      <c r="F122" s="137"/>
    </row>
    <row r="123" spans="4:6" ht="13" x14ac:dyDescent="0.3">
      <c r="D123" s="137"/>
      <c r="E123" s="109"/>
      <c r="F123" s="137"/>
    </row>
    <row r="124" spans="4:6" ht="13" x14ac:dyDescent="0.3">
      <c r="D124" s="137"/>
      <c r="E124" s="109"/>
      <c r="F124" s="137"/>
    </row>
    <row r="125" spans="4:6" ht="13" x14ac:dyDescent="0.3">
      <c r="D125" s="137"/>
      <c r="E125" s="109"/>
      <c r="F125" s="137"/>
    </row>
    <row r="126" spans="4:6" ht="13" x14ac:dyDescent="0.3">
      <c r="D126" s="137"/>
      <c r="E126" s="109"/>
      <c r="F126" s="137"/>
    </row>
    <row r="127" spans="4:6" ht="13" x14ac:dyDescent="0.3">
      <c r="D127" s="137"/>
      <c r="E127" s="109"/>
      <c r="F127" s="137"/>
    </row>
    <row r="128" spans="4:6" ht="13" x14ac:dyDescent="0.3">
      <c r="D128" s="137"/>
      <c r="E128" s="109"/>
      <c r="F128" s="137"/>
    </row>
    <row r="129" spans="4:6" ht="13" x14ac:dyDescent="0.3">
      <c r="D129" s="137"/>
      <c r="E129" s="109"/>
      <c r="F129" s="137"/>
    </row>
    <row r="130" spans="4:6" ht="13" x14ac:dyDescent="0.3">
      <c r="D130" s="137"/>
      <c r="E130" s="109"/>
      <c r="F130" s="137"/>
    </row>
    <row r="131" spans="4:6" ht="13" x14ac:dyDescent="0.3">
      <c r="D131" s="137"/>
      <c r="E131" s="109"/>
      <c r="F131" s="137"/>
    </row>
    <row r="132" spans="4:6" ht="13" x14ac:dyDescent="0.3">
      <c r="D132" s="137"/>
      <c r="E132" s="109"/>
      <c r="F132" s="137"/>
    </row>
    <row r="133" spans="4:6" ht="13" x14ac:dyDescent="0.3">
      <c r="D133" s="137"/>
      <c r="E133" s="109"/>
      <c r="F133" s="137"/>
    </row>
    <row r="134" spans="4:6" ht="13" x14ac:dyDescent="0.3">
      <c r="D134" s="137"/>
      <c r="E134" s="109"/>
      <c r="F134" s="137"/>
    </row>
    <row r="135" spans="4:6" ht="13" x14ac:dyDescent="0.3">
      <c r="D135" s="137"/>
      <c r="E135" s="109"/>
      <c r="F135" s="137"/>
    </row>
    <row r="136" spans="4:6" ht="13" x14ac:dyDescent="0.3">
      <c r="D136" s="137"/>
      <c r="E136" s="109"/>
      <c r="F136" s="137"/>
    </row>
    <row r="137" spans="4:6" ht="13" x14ac:dyDescent="0.3">
      <c r="D137" s="137"/>
      <c r="E137" s="109"/>
      <c r="F137" s="137"/>
    </row>
    <row r="138" spans="4:6" ht="13" x14ac:dyDescent="0.3">
      <c r="D138" s="137"/>
      <c r="E138" s="109"/>
      <c r="F138" s="137"/>
    </row>
    <row r="139" spans="4:6" ht="13" x14ac:dyDescent="0.3">
      <c r="D139" s="137"/>
      <c r="E139" s="109"/>
      <c r="F139" s="137"/>
    </row>
    <row r="140" spans="4:6" ht="13" x14ac:dyDescent="0.3">
      <c r="D140" s="137"/>
      <c r="E140" s="109"/>
      <c r="F140" s="137"/>
    </row>
    <row r="141" spans="4:6" ht="13" x14ac:dyDescent="0.3">
      <c r="D141" s="137"/>
      <c r="E141" s="109"/>
      <c r="F141" s="137"/>
    </row>
    <row r="142" spans="4:6" ht="13" x14ac:dyDescent="0.3">
      <c r="D142" s="137"/>
      <c r="E142" s="109"/>
      <c r="F142" s="137"/>
    </row>
    <row r="143" spans="4:6" ht="13" x14ac:dyDescent="0.3">
      <c r="D143" s="137"/>
      <c r="E143" s="109"/>
      <c r="F143" s="137"/>
    </row>
    <row r="144" spans="4:6" ht="13" x14ac:dyDescent="0.3">
      <c r="D144" s="137"/>
      <c r="E144" s="109"/>
      <c r="F144" s="137"/>
    </row>
    <row r="145" spans="4:6" ht="13" x14ac:dyDescent="0.3">
      <c r="D145" s="137"/>
      <c r="E145" s="109"/>
      <c r="F145" s="137"/>
    </row>
    <row r="146" spans="4:6" ht="13" x14ac:dyDescent="0.3">
      <c r="D146" s="137"/>
      <c r="E146" s="109"/>
      <c r="F146" s="137"/>
    </row>
    <row r="147" spans="4:6" ht="13" x14ac:dyDescent="0.3">
      <c r="D147" s="137"/>
      <c r="E147" s="109"/>
      <c r="F147" s="137"/>
    </row>
    <row r="148" spans="4:6" ht="13" x14ac:dyDescent="0.3">
      <c r="D148" s="137"/>
      <c r="E148" s="109"/>
      <c r="F148" s="137"/>
    </row>
    <row r="149" spans="4:6" ht="13" x14ac:dyDescent="0.3">
      <c r="D149" s="137"/>
      <c r="E149" s="109"/>
      <c r="F149" s="137"/>
    </row>
    <row r="150" spans="4:6" ht="13" x14ac:dyDescent="0.3">
      <c r="D150" s="137"/>
      <c r="E150" s="109"/>
      <c r="F150" s="137"/>
    </row>
    <row r="151" spans="4:6" ht="13" x14ac:dyDescent="0.3">
      <c r="D151" s="137"/>
      <c r="E151" s="109"/>
      <c r="F151" s="137"/>
    </row>
    <row r="152" spans="4:6" ht="13" x14ac:dyDescent="0.3">
      <c r="D152" s="137"/>
      <c r="E152" s="109"/>
      <c r="F152" s="137"/>
    </row>
    <row r="153" spans="4:6" ht="13" x14ac:dyDescent="0.3">
      <c r="D153" s="137"/>
      <c r="E153" s="109"/>
      <c r="F153" s="137"/>
    </row>
    <row r="154" spans="4:6" ht="13" x14ac:dyDescent="0.3">
      <c r="D154" s="137"/>
      <c r="E154" s="109"/>
      <c r="F154" s="137"/>
    </row>
    <row r="155" spans="4:6" ht="13" x14ac:dyDescent="0.3">
      <c r="D155" s="137"/>
      <c r="E155" s="109"/>
      <c r="F155" s="137"/>
    </row>
    <row r="156" spans="4:6" ht="13" x14ac:dyDescent="0.3">
      <c r="D156" s="137"/>
      <c r="E156" s="109"/>
      <c r="F156" s="137"/>
    </row>
    <row r="157" spans="4:6" ht="13" x14ac:dyDescent="0.3">
      <c r="D157" s="137"/>
      <c r="E157" s="109"/>
      <c r="F157" s="137"/>
    </row>
    <row r="158" spans="4:6" ht="13" x14ac:dyDescent="0.3">
      <c r="D158" s="137"/>
      <c r="E158" s="109"/>
      <c r="F158" s="137"/>
    </row>
    <row r="159" spans="4:6" ht="13" x14ac:dyDescent="0.3">
      <c r="D159" s="137"/>
      <c r="E159" s="109"/>
      <c r="F159" s="137"/>
    </row>
    <row r="160" spans="4:6" ht="13" x14ac:dyDescent="0.3">
      <c r="D160" s="137"/>
      <c r="E160" s="109"/>
      <c r="F160" s="137"/>
    </row>
    <row r="161" spans="4:6" ht="13" x14ac:dyDescent="0.3">
      <c r="D161" s="137"/>
      <c r="E161" s="109"/>
      <c r="F161" s="137"/>
    </row>
    <row r="162" spans="4:6" ht="13" x14ac:dyDescent="0.3">
      <c r="D162" s="137"/>
      <c r="E162" s="109"/>
      <c r="F162" s="137"/>
    </row>
    <row r="163" spans="4:6" ht="13" x14ac:dyDescent="0.3">
      <c r="D163" s="137"/>
      <c r="E163" s="109"/>
      <c r="F163" s="137"/>
    </row>
    <row r="164" spans="4:6" ht="13" x14ac:dyDescent="0.3">
      <c r="D164" s="137"/>
      <c r="E164" s="109"/>
      <c r="F164" s="137"/>
    </row>
    <row r="165" spans="4:6" ht="13" x14ac:dyDescent="0.3">
      <c r="D165" s="137"/>
      <c r="E165" s="109"/>
      <c r="F165" s="137"/>
    </row>
    <row r="166" spans="4:6" ht="13" x14ac:dyDescent="0.3">
      <c r="D166" s="137"/>
      <c r="E166" s="109"/>
      <c r="F166" s="137"/>
    </row>
    <row r="167" spans="4:6" ht="13" x14ac:dyDescent="0.3">
      <c r="D167" s="137"/>
      <c r="E167" s="109"/>
      <c r="F167" s="137"/>
    </row>
    <row r="168" spans="4:6" ht="13" x14ac:dyDescent="0.3">
      <c r="D168" s="137"/>
      <c r="E168" s="109"/>
      <c r="F168" s="137"/>
    </row>
    <row r="169" spans="4:6" ht="13" x14ac:dyDescent="0.3">
      <c r="D169" s="137"/>
      <c r="E169" s="109"/>
      <c r="F169" s="137"/>
    </row>
    <row r="170" spans="4:6" ht="13" x14ac:dyDescent="0.3">
      <c r="D170" s="137"/>
      <c r="E170" s="109"/>
      <c r="F170" s="137"/>
    </row>
    <row r="171" spans="4:6" ht="13" x14ac:dyDescent="0.3">
      <c r="D171" s="137"/>
      <c r="E171" s="109"/>
      <c r="F171" s="137"/>
    </row>
    <row r="172" spans="4:6" ht="13" x14ac:dyDescent="0.3">
      <c r="D172" s="137"/>
      <c r="E172" s="109"/>
      <c r="F172" s="137"/>
    </row>
    <row r="173" spans="4:6" ht="13" x14ac:dyDescent="0.3">
      <c r="D173" s="137"/>
      <c r="E173" s="109"/>
      <c r="F173" s="137"/>
    </row>
    <row r="174" spans="4:6" ht="13" x14ac:dyDescent="0.3">
      <c r="D174" s="137"/>
      <c r="E174" s="109"/>
      <c r="F174" s="137"/>
    </row>
    <row r="175" spans="4:6" ht="13" x14ac:dyDescent="0.3">
      <c r="D175" s="137"/>
      <c r="E175" s="109"/>
      <c r="F175" s="137"/>
    </row>
    <row r="176" spans="4:6" ht="13" x14ac:dyDescent="0.3">
      <c r="D176" s="137"/>
      <c r="E176" s="109"/>
      <c r="F176" s="137"/>
    </row>
    <row r="177" spans="4:6" ht="13" x14ac:dyDescent="0.3">
      <c r="D177" s="137"/>
      <c r="E177" s="109"/>
      <c r="F177" s="137"/>
    </row>
    <row r="178" spans="4:6" ht="13" x14ac:dyDescent="0.3">
      <c r="D178" s="137"/>
      <c r="E178" s="109"/>
      <c r="F178" s="137"/>
    </row>
    <row r="179" spans="4:6" ht="13" x14ac:dyDescent="0.3">
      <c r="D179" s="137"/>
      <c r="E179" s="109"/>
      <c r="F179" s="137"/>
    </row>
    <row r="180" spans="4:6" ht="13" x14ac:dyDescent="0.3">
      <c r="D180" s="137"/>
      <c r="E180" s="109"/>
      <c r="F180" s="137"/>
    </row>
    <row r="181" spans="4:6" ht="13" x14ac:dyDescent="0.3">
      <c r="D181" s="137"/>
      <c r="E181" s="109"/>
      <c r="F181" s="137"/>
    </row>
    <row r="182" spans="4:6" ht="13" x14ac:dyDescent="0.3">
      <c r="D182" s="137"/>
      <c r="E182" s="109"/>
      <c r="F182" s="137"/>
    </row>
    <row r="183" spans="4:6" ht="13" x14ac:dyDescent="0.3">
      <c r="D183" s="137"/>
      <c r="E183" s="109"/>
      <c r="F183" s="137"/>
    </row>
    <row r="184" spans="4:6" ht="13" x14ac:dyDescent="0.3">
      <c r="D184" s="137"/>
      <c r="E184" s="109"/>
      <c r="F184" s="137"/>
    </row>
    <row r="185" spans="4:6" ht="13" x14ac:dyDescent="0.3">
      <c r="D185" s="137"/>
      <c r="E185" s="109"/>
      <c r="F185" s="137"/>
    </row>
    <row r="186" spans="4:6" ht="13" x14ac:dyDescent="0.3">
      <c r="D186" s="137"/>
      <c r="E186" s="109"/>
      <c r="F186" s="137"/>
    </row>
    <row r="187" spans="4:6" ht="13" x14ac:dyDescent="0.3">
      <c r="D187" s="137"/>
      <c r="E187" s="109"/>
      <c r="F187" s="137"/>
    </row>
    <row r="188" spans="4:6" ht="13" x14ac:dyDescent="0.3">
      <c r="D188" s="137"/>
      <c r="E188" s="109"/>
      <c r="F188" s="137"/>
    </row>
    <row r="189" spans="4:6" ht="13" x14ac:dyDescent="0.3">
      <c r="D189" s="137"/>
      <c r="E189" s="109"/>
      <c r="F189" s="137"/>
    </row>
    <row r="190" spans="4:6" ht="13" x14ac:dyDescent="0.3">
      <c r="D190" s="137"/>
      <c r="E190" s="109"/>
      <c r="F190" s="137"/>
    </row>
    <row r="191" spans="4:6" ht="13" x14ac:dyDescent="0.3">
      <c r="D191" s="137"/>
      <c r="E191" s="109"/>
      <c r="F191" s="137"/>
    </row>
    <row r="192" spans="4:6" ht="13" x14ac:dyDescent="0.3">
      <c r="D192" s="137"/>
      <c r="E192" s="109"/>
      <c r="F192" s="137"/>
    </row>
    <row r="193" spans="4:6" ht="13" x14ac:dyDescent="0.3">
      <c r="D193" s="137"/>
      <c r="E193" s="109"/>
      <c r="F193" s="137"/>
    </row>
    <row r="194" spans="4:6" ht="13" x14ac:dyDescent="0.3">
      <c r="D194" s="137"/>
      <c r="E194" s="109"/>
      <c r="F194" s="137"/>
    </row>
    <row r="195" spans="4:6" ht="13" x14ac:dyDescent="0.3">
      <c r="D195" s="137"/>
      <c r="E195" s="109"/>
      <c r="F195" s="137"/>
    </row>
    <row r="196" spans="4:6" ht="13" x14ac:dyDescent="0.3">
      <c r="D196" s="137"/>
      <c r="E196" s="109"/>
      <c r="F196" s="137"/>
    </row>
    <row r="197" spans="4:6" ht="13" x14ac:dyDescent="0.3">
      <c r="D197" s="137"/>
      <c r="E197" s="109"/>
      <c r="F197" s="137"/>
    </row>
    <row r="198" spans="4:6" ht="13" x14ac:dyDescent="0.3">
      <c r="D198" s="137"/>
      <c r="E198" s="109"/>
      <c r="F198" s="137"/>
    </row>
    <row r="199" spans="4:6" ht="13" x14ac:dyDescent="0.3">
      <c r="D199" s="137"/>
      <c r="E199" s="109"/>
      <c r="F199" s="137"/>
    </row>
    <row r="200" spans="4:6" ht="13" x14ac:dyDescent="0.3">
      <c r="D200" s="137"/>
      <c r="E200" s="109"/>
      <c r="F200" s="137"/>
    </row>
    <row r="201" spans="4:6" ht="13" x14ac:dyDescent="0.3">
      <c r="D201" s="137"/>
      <c r="E201" s="109"/>
      <c r="F201" s="137"/>
    </row>
    <row r="202" spans="4:6" ht="13" x14ac:dyDescent="0.3">
      <c r="D202" s="137"/>
      <c r="E202" s="109"/>
      <c r="F202" s="137"/>
    </row>
    <row r="203" spans="4:6" ht="13" x14ac:dyDescent="0.3">
      <c r="D203" s="137"/>
      <c r="E203" s="109"/>
      <c r="F203" s="137"/>
    </row>
    <row r="204" spans="4:6" ht="13" x14ac:dyDescent="0.3">
      <c r="D204" s="137"/>
      <c r="E204" s="109"/>
      <c r="F204" s="137"/>
    </row>
    <row r="205" spans="4:6" ht="13" x14ac:dyDescent="0.3">
      <c r="D205" s="137"/>
      <c r="E205" s="109"/>
      <c r="F205" s="137"/>
    </row>
    <row r="206" spans="4:6" ht="13" x14ac:dyDescent="0.3">
      <c r="D206" s="137"/>
      <c r="E206" s="109"/>
      <c r="F206" s="137"/>
    </row>
    <row r="207" spans="4:6" ht="13" x14ac:dyDescent="0.3">
      <c r="D207" s="137"/>
      <c r="E207" s="109"/>
      <c r="F207" s="137"/>
    </row>
    <row r="208" spans="4:6" ht="13" x14ac:dyDescent="0.3">
      <c r="D208" s="137"/>
      <c r="E208" s="109"/>
      <c r="F208" s="137"/>
    </row>
    <row r="209" spans="4:6" ht="13" x14ac:dyDescent="0.3">
      <c r="D209" s="137"/>
      <c r="E209" s="109"/>
      <c r="F209" s="137"/>
    </row>
    <row r="210" spans="4:6" ht="13" x14ac:dyDescent="0.3">
      <c r="D210" s="137"/>
      <c r="E210" s="109"/>
      <c r="F210" s="137"/>
    </row>
    <row r="211" spans="4:6" ht="13" x14ac:dyDescent="0.3">
      <c r="D211" s="137"/>
      <c r="E211" s="109"/>
      <c r="F211" s="137"/>
    </row>
    <row r="212" spans="4:6" ht="13" x14ac:dyDescent="0.3">
      <c r="D212" s="137"/>
      <c r="E212" s="109"/>
      <c r="F212" s="137"/>
    </row>
    <row r="213" spans="4:6" ht="13" x14ac:dyDescent="0.3">
      <c r="D213" s="137"/>
      <c r="E213" s="109"/>
      <c r="F213" s="137"/>
    </row>
    <row r="214" spans="4:6" ht="13" x14ac:dyDescent="0.3">
      <c r="D214" s="137"/>
      <c r="E214" s="109"/>
      <c r="F214" s="137"/>
    </row>
    <row r="215" spans="4:6" ht="13" x14ac:dyDescent="0.3">
      <c r="D215" s="137"/>
      <c r="E215" s="109"/>
      <c r="F215" s="137"/>
    </row>
    <row r="216" spans="4:6" ht="13" x14ac:dyDescent="0.3">
      <c r="D216" s="137"/>
      <c r="E216" s="109"/>
      <c r="F216" s="137"/>
    </row>
    <row r="217" spans="4:6" ht="13" x14ac:dyDescent="0.3">
      <c r="D217" s="137"/>
      <c r="E217" s="109"/>
      <c r="F217" s="137"/>
    </row>
    <row r="218" spans="4:6" ht="13" x14ac:dyDescent="0.3">
      <c r="D218" s="137"/>
      <c r="E218" s="109"/>
      <c r="F218" s="137"/>
    </row>
    <row r="219" spans="4:6" ht="13" x14ac:dyDescent="0.3">
      <c r="D219" s="137"/>
      <c r="E219" s="109"/>
      <c r="F219" s="137"/>
    </row>
    <row r="220" spans="4:6" ht="13" x14ac:dyDescent="0.3">
      <c r="D220" s="137"/>
      <c r="E220" s="109"/>
      <c r="F220" s="137"/>
    </row>
    <row r="221" spans="4:6" ht="13" x14ac:dyDescent="0.3">
      <c r="D221" s="137"/>
      <c r="E221" s="109"/>
      <c r="F221" s="137"/>
    </row>
    <row r="222" spans="4:6" ht="13" x14ac:dyDescent="0.3">
      <c r="D222" s="137"/>
      <c r="E222" s="109"/>
      <c r="F222" s="137"/>
    </row>
    <row r="223" spans="4:6" ht="13" x14ac:dyDescent="0.3">
      <c r="D223" s="137"/>
      <c r="E223" s="109"/>
      <c r="F223" s="137"/>
    </row>
    <row r="224" spans="4:6" ht="13" x14ac:dyDescent="0.3">
      <c r="D224" s="137"/>
      <c r="E224" s="109"/>
      <c r="F224" s="137"/>
    </row>
    <row r="225" spans="4:6" ht="13" x14ac:dyDescent="0.3">
      <c r="D225" s="137"/>
      <c r="E225" s="109"/>
      <c r="F225" s="137"/>
    </row>
    <row r="226" spans="4:6" ht="13" x14ac:dyDescent="0.3">
      <c r="D226" s="137"/>
      <c r="E226" s="109"/>
      <c r="F226" s="137"/>
    </row>
    <row r="227" spans="4:6" ht="13" x14ac:dyDescent="0.3">
      <c r="D227" s="137"/>
      <c r="E227" s="109"/>
      <c r="F227" s="137"/>
    </row>
    <row r="228" spans="4:6" ht="13" x14ac:dyDescent="0.3">
      <c r="D228" s="137"/>
      <c r="E228" s="109"/>
      <c r="F228" s="137"/>
    </row>
    <row r="229" spans="4:6" ht="13" x14ac:dyDescent="0.3">
      <c r="D229" s="137"/>
      <c r="E229" s="109"/>
      <c r="F229" s="137"/>
    </row>
    <row r="230" spans="4:6" ht="13" x14ac:dyDescent="0.3">
      <c r="D230" s="137"/>
      <c r="E230" s="109"/>
      <c r="F230" s="137"/>
    </row>
    <row r="231" spans="4:6" ht="13" x14ac:dyDescent="0.3">
      <c r="D231" s="137"/>
      <c r="E231" s="109"/>
      <c r="F231" s="137"/>
    </row>
    <row r="232" spans="4:6" ht="13" x14ac:dyDescent="0.3">
      <c r="D232" s="137"/>
      <c r="E232" s="109"/>
      <c r="F232" s="137"/>
    </row>
    <row r="233" spans="4:6" ht="13" x14ac:dyDescent="0.3">
      <c r="D233" s="137"/>
      <c r="E233" s="109"/>
      <c r="F233" s="137"/>
    </row>
    <row r="234" spans="4:6" ht="13" x14ac:dyDescent="0.3">
      <c r="D234" s="137"/>
      <c r="E234" s="109"/>
      <c r="F234" s="137"/>
    </row>
    <row r="235" spans="4:6" ht="13" x14ac:dyDescent="0.3">
      <c r="D235" s="137"/>
      <c r="E235" s="109"/>
      <c r="F235" s="137"/>
    </row>
    <row r="236" spans="4:6" ht="13" x14ac:dyDescent="0.3">
      <c r="D236" s="137"/>
      <c r="E236" s="109"/>
      <c r="F236" s="137"/>
    </row>
    <row r="237" spans="4:6" ht="13" x14ac:dyDescent="0.3">
      <c r="D237" s="137"/>
      <c r="E237" s="109"/>
      <c r="F237" s="137"/>
    </row>
    <row r="238" spans="4:6" ht="13" x14ac:dyDescent="0.3">
      <c r="D238" s="137"/>
      <c r="E238" s="109"/>
      <c r="F238" s="137"/>
    </row>
    <row r="239" spans="4:6" ht="13" x14ac:dyDescent="0.3">
      <c r="D239" s="137"/>
      <c r="E239" s="109"/>
      <c r="F239" s="137"/>
    </row>
    <row r="240" spans="4:6" ht="13" x14ac:dyDescent="0.3">
      <c r="D240" s="137"/>
      <c r="E240" s="109"/>
      <c r="F240" s="137"/>
    </row>
    <row r="241" spans="4:6" ht="13" x14ac:dyDescent="0.3">
      <c r="D241" s="137"/>
      <c r="E241" s="109"/>
      <c r="F241" s="137"/>
    </row>
    <row r="242" spans="4:6" ht="13" x14ac:dyDescent="0.3">
      <c r="D242" s="137"/>
      <c r="E242" s="109"/>
      <c r="F242" s="137"/>
    </row>
    <row r="243" spans="4:6" ht="13" x14ac:dyDescent="0.3">
      <c r="D243" s="137"/>
      <c r="E243" s="109"/>
      <c r="F243" s="137"/>
    </row>
    <row r="244" spans="4:6" ht="13" x14ac:dyDescent="0.3">
      <c r="D244" s="137"/>
      <c r="E244" s="109"/>
      <c r="F244" s="137"/>
    </row>
    <row r="245" spans="4:6" ht="13" x14ac:dyDescent="0.3">
      <c r="D245" s="137"/>
      <c r="E245" s="109"/>
      <c r="F245" s="137"/>
    </row>
    <row r="246" spans="4:6" ht="13" x14ac:dyDescent="0.3">
      <c r="D246" s="137"/>
      <c r="E246" s="109"/>
      <c r="F246" s="137"/>
    </row>
    <row r="247" spans="4:6" ht="13" x14ac:dyDescent="0.3">
      <c r="D247" s="137"/>
      <c r="E247" s="109"/>
      <c r="F247" s="137"/>
    </row>
    <row r="248" spans="4:6" ht="13" x14ac:dyDescent="0.3">
      <c r="D248" s="137"/>
      <c r="E248" s="109"/>
      <c r="F248" s="137"/>
    </row>
    <row r="249" spans="4:6" ht="13" x14ac:dyDescent="0.3">
      <c r="D249" s="137"/>
      <c r="E249" s="109"/>
      <c r="F249" s="137"/>
    </row>
    <row r="250" spans="4:6" ht="13" x14ac:dyDescent="0.3">
      <c r="D250" s="137"/>
      <c r="E250" s="109"/>
      <c r="F250" s="137"/>
    </row>
    <row r="251" spans="4:6" ht="13" x14ac:dyDescent="0.3">
      <c r="D251" s="137"/>
      <c r="E251" s="109"/>
      <c r="F251" s="137"/>
    </row>
    <row r="252" spans="4:6" ht="13" x14ac:dyDescent="0.3">
      <c r="D252" s="137"/>
      <c r="E252" s="109"/>
      <c r="F252" s="137"/>
    </row>
    <row r="253" spans="4:6" ht="13" x14ac:dyDescent="0.3">
      <c r="D253" s="137"/>
      <c r="E253" s="109"/>
      <c r="F253" s="137"/>
    </row>
    <row r="254" spans="4:6" ht="13" x14ac:dyDescent="0.3">
      <c r="D254" s="137"/>
      <c r="E254" s="109"/>
      <c r="F254" s="137"/>
    </row>
    <row r="255" spans="4:6" ht="13" x14ac:dyDescent="0.3">
      <c r="D255" s="137"/>
      <c r="E255" s="109"/>
      <c r="F255" s="137"/>
    </row>
    <row r="256" spans="4:6" ht="13" x14ac:dyDescent="0.3">
      <c r="D256" s="137"/>
      <c r="E256" s="109"/>
      <c r="F256" s="137"/>
    </row>
    <row r="257" spans="4:6" ht="13" x14ac:dyDescent="0.3">
      <c r="D257" s="137"/>
      <c r="E257" s="109"/>
      <c r="F257" s="137"/>
    </row>
    <row r="258" spans="4:6" ht="13" x14ac:dyDescent="0.3">
      <c r="D258" s="137"/>
      <c r="E258" s="109"/>
      <c r="F258" s="137"/>
    </row>
    <row r="259" spans="4:6" ht="13" x14ac:dyDescent="0.3">
      <c r="D259" s="137"/>
      <c r="E259" s="109"/>
      <c r="F259" s="137"/>
    </row>
    <row r="260" spans="4:6" ht="13" x14ac:dyDescent="0.3">
      <c r="D260" s="137"/>
      <c r="E260" s="109"/>
      <c r="F260" s="137"/>
    </row>
    <row r="261" spans="4:6" ht="13" x14ac:dyDescent="0.3">
      <c r="D261" s="137"/>
      <c r="E261" s="109"/>
      <c r="F261" s="137"/>
    </row>
    <row r="262" spans="4:6" ht="13" x14ac:dyDescent="0.3">
      <c r="D262" s="137"/>
      <c r="E262" s="109"/>
      <c r="F262" s="137"/>
    </row>
    <row r="263" spans="4:6" ht="13" x14ac:dyDescent="0.3">
      <c r="D263" s="137"/>
      <c r="E263" s="109"/>
      <c r="F263" s="137"/>
    </row>
    <row r="264" spans="4:6" ht="13" x14ac:dyDescent="0.3">
      <c r="D264" s="137"/>
      <c r="E264" s="109"/>
      <c r="F264" s="137"/>
    </row>
    <row r="265" spans="4:6" ht="13" x14ac:dyDescent="0.3">
      <c r="D265" s="137"/>
      <c r="E265" s="109"/>
      <c r="F265" s="137"/>
    </row>
    <row r="266" spans="4:6" ht="13" x14ac:dyDescent="0.3">
      <c r="D266" s="137"/>
      <c r="E266" s="109"/>
      <c r="F266" s="137"/>
    </row>
    <row r="267" spans="4:6" ht="13" x14ac:dyDescent="0.3">
      <c r="D267" s="137"/>
      <c r="E267" s="109"/>
      <c r="F267" s="137"/>
    </row>
    <row r="268" spans="4:6" ht="13" x14ac:dyDescent="0.3">
      <c r="D268" s="137"/>
      <c r="E268" s="109"/>
      <c r="F268" s="137"/>
    </row>
    <row r="269" spans="4:6" ht="13" x14ac:dyDescent="0.3">
      <c r="D269" s="137"/>
      <c r="E269" s="109"/>
      <c r="F269" s="137"/>
    </row>
    <row r="270" spans="4:6" ht="13" x14ac:dyDescent="0.3">
      <c r="D270" s="137"/>
      <c r="E270" s="109"/>
      <c r="F270" s="137"/>
    </row>
    <row r="271" spans="4:6" ht="13" x14ac:dyDescent="0.3">
      <c r="D271" s="137"/>
      <c r="E271" s="109"/>
      <c r="F271" s="137"/>
    </row>
    <row r="272" spans="4:6" ht="13" x14ac:dyDescent="0.3">
      <c r="D272" s="137"/>
      <c r="E272" s="109"/>
      <c r="F272" s="137"/>
    </row>
    <row r="273" spans="4:6" ht="13" x14ac:dyDescent="0.3">
      <c r="D273" s="137"/>
      <c r="E273" s="109"/>
      <c r="F273" s="137"/>
    </row>
    <row r="274" spans="4:6" ht="13" x14ac:dyDescent="0.3">
      <c r="D274" s="137"/>
      <c r="E274" s="109"/>
      <c r="F274" s="137"/>
    </row>
    <row r="275" spans="4:6" ht="13" x14ac:dyDescent="0.3">
      <c r="D275" s="137"/>
      <c r="E275" s="109"/>
      <c r="F275" s="137"/>
    </row>
    <row r="276" spans="4:6" ht="13" x14ac:dyDescent="0.3">
      <c r="D276" s="137"/>
      <c r="E276" s="109"/>
      <c r="F276" s="137"/>
    </row>
    <row r="277" spans="4:6" ht="13" x14ac:dyDescent="0.3">
      <c r="D277" s="137"/>
      <c r="E277" s="109"/>
      <c r="F277" s="137"/>
    </row>
    <row r="278" spans="4:6" ht="13" x14ac:dyDescent="0.3">
      <c r="D278" s="137"/>
      <c r="E278" s="109"/>
      <c r="F278" s="137"/>
    </row>
    <row r="279" spans="4:6" ht="13" x14ac:dyDescent="0.3">
      <c r="D279" s="137"/>
      <c r="E279" s="109"/>
      <c r="F279" s="137"/>
    </row>
    <row r="280" spans="4:6" ht="13" x14ac:dyDescent="0.3">
      <c r="D280" s="137"/>
      <c r="E280" s="109"/>
      <c r="F280" s="137"/>
    </row>
    <row r="281" spans="4:6" ht="13" x14ac:dyDescent="0.3">
      <c r="D281" s="137"/>
      <c r="E281" s="109"/>
      <c r="F281" s="137"/>
    </row>
    <row r="282" spans="4:6" ht="13" x14ac:dyDescent="0.3">
      <c r="D282" s="137"/>
      <c r="E282" s="109"/>
      <c r="F282" s="137"/>
    </row>
    <row r="283" spans="4:6" ht="13" x14ac:dyDescent="0.3">
      <c r="D283" s="137"/>
      <c r="E283" s="109"/>
      <c r="F283" s="137"/>
    </row>
    <row r="284" spans="4:6" ht="13" x14ac:dyDescent="0.3">
      <c r="D284" s="137"/>
      <c r="E284" s="109"/>
      <c r="F284" s="137"/>
    </row>
    <row r="285" spans="4:6" ht="13" x14ac:dyDescent="0.3">
      <c r="D285" s="137"/>
      <c r="E285" s="109"/>
      <c r="F285" s="137"/>
    </row>
    <row r="286" spans="4:6" ht="13" x14ac:dyDescent="0.3">
      <c r="D286" s="137"/>
      <c r="E286" s="109"/>
      <c r="F286" s="137"/>
    </row>
    <row r="287" spans="4:6" ht="13" x14ac:dyDescent="0.3">
      <c r="D287" s="137"/>
      <c r="E287" s="109"/>
      <c r="F287" s="137"/>
    </row>
    <row r="288" spans="4:6" ht="13" x14ac:dyDescent="0.3">
      <c r="D288" s="137"/>
      <c r="E288" s="109"/>
      <c r="F288" s="137"/>
    </row>
    <row r="289" spans="4:6" ht="13" x14ac:dyDescent="0.3">
      <c r="D289" s="137"/>
      <c r="E289" s="109"/>
      <c r="F289" s="137"/>
    </row>
    <row r="290" spans="4:6" ht="13" x14ac:dyDescent="0.3">
      <c r="D290" s="137"/>
      <c r="E290" s="109"/>
      <c r="F290" s="137"/>
    </row>
    <row r="291" spans="4:6" ht="13" x14ac:dyDescent="0.3">
      <c r="D291" s="137"/>
      <c r="E291" s="109"/>
      <c r="F291" s="137"/>
    </row>
    <row r="292" spans="4:6" ht="13" x14ac:dyDescent="0.3">
      <c r="D292" s="137"/>
      <c r="E292" s="109"/>
      <c r="F292" s="137"/>
    </row>
    <row r="293" spans="4:6" ht="13" x14ac:dyDescent="0.3">
      <c r="D293" s="137"/>
      <c r="E293" s="109"/>
      <c r="F293" s="137"/>
    </row>
    <row r="294" spans="4:6" ht="13" x14ac:dyDescent="0.3">
      <c r="D294" s="137"/>
      <c r="E294" s="109"/>
      <c r="F294" s="137"/>
    </row>
    <row r="295" spans="4:6" ht="13" x14ac:dyDescent="0.3">
      <c r="D295" s="137"/>
      <c r="E295" s="109"/>
      <c r="F295" s="137"/>
    </row>
    <row r="296" spans="4:6" ht="13" x14ac:dyDescent="0.3">
      <c r="D296" s="137"/>
      <c r="E296" s="109"/>
      <c r="F296" s="137"/>
    </row>
    <row r="297" spans="4:6" ht="13" x14ac:dyDescent="0.3">
      <c r="D297" s="137"/>
      <c r="E297" s="109"/>
      <c r="F297" s="137"/>
    </row>
    <row r="298" spans="4:6" ht="13" x14ac:dyDescent="0.3">
      <c r="D298" s="137"/>
      <c r="E298" s="109"/>
      <c r="F298" s="137"/>
    </row>
    <row r="299" spans="4:6" ht="13" x14ac:dyDescent="0.3">
      <c r="D299" s="137"/>
      <c r="E299" s="109"/>
      <c r="F299" s="137"/>
    </row>
    <row r="300" spans="4:6" ht="13" x14ac:dyDescent="0.3">
      <c r="D300" s="137"/>
      <c r="E300" s="109"/>
      <c r="F300" s="137"/>
    </row>
    <row r="301" spans="4:6" ht="13" x14ac:dyDescent="0.3">
      <c r="D301" s="137"/>
      <c r="E301" s="109"/>
      <c r="F301" s="137"/>
    </row>
    <row r="302" spans="4:6" ht="13" x14ac:dyDescent="0.3">
      <c r="D302" s="137"/>
      <c r="E302" s="109"/>
      <c r="F302" s="137"/>
    </row>
    <row r="303" spans="4:6" ht="13" x14ac:dyDescent="0.3">
      <c r="D303" s="137"/>
      <c r="E303" s="109"/>
      <c r="F303" s="137"/>
    </row>
    <row r="304" spans="4:6" ht="13" x14ac:dyDescent="0.3">
      <c r="D304" s="137"/>
      <c r="E304" s="109"/>
      <c r="F304" s="137"/>
    </row>
    <row r="305" spans="4:6" ht="13" x14ac:dyDescent="0.3">
      <c r="D305" s="137"/>
      <c r="E305" s="109"/>
      <c r="F305" s="137"/>
    </row>
    <row r="306" spans="4:6" ht="13" x14ac:dyDescent="0.3">
      <c r="D306" s="137"/>
      <c r="E306" s="109"/>
      <c r="F306" s="137"/>
    </row>
    <row r="307" spans="4:6" ht="13" x14ac:dyDescent="0.3">
      <c r="D307" s="137"/>
      <c r="E307" s="109"/>
      <c r="F307" s="137"/>
    </row>
    <row r="308" spans="4:6" ht="13" x14ac:dyDescent="0.3">
      <c r="D308" s="137"/>
      <c r="E308" s="109"/>
      <c r="F308" s="137"/>
    </row>
    <row r="309" spans="4:6" ht="13" x14ac:dyDescent="0.3">
      <c r="D309" s="137"/>
      <c r="E309" s="109"/>
      <c r="F309" s="137"/>
    </row>
    <row r="310" spans="4:6" ht="13" x14ac:dyDescent="0.3">
      <c r="D310" s="137"/>
      <c r="E310" s="109"/>
      <c r="F310" s="137"/>
    </row>
    <row r="311" spans="4:6" ht="13" x14ac:dyDescent="0.3">
      <c r="D311" s="137"/>
      <c r="E311" s="109"/>
      <c r="F311" s="137"/>
    </row>
    <row r="312" spans="4:6" ht="13" x14ac:dyDescent="0.3">
      <c r="D312" s="137"/>
      <c r="E312" s="109"/>
      <c r="F312" s="137"/>
    </row>
    <row r="313" spans="4:6" ht="13" x14ac:dyDescent="0.3">
      <c r="D313" s="137"/>
      <c r="E313" s="109"/>
      <c r="F313" s="137"/>
    </row>
    <row r="314" spans="4:6" ht="13" x14ac:dyDescent="0.3">
      <c r="D314" s="137"/>
      <c r="E314" s="109"/>
      <c r="F314" s="137"/>
    </row>
    <row r="315" spans="4:6" ht="13" x14ac:dyDescent="0.3">
      <c r="D315" s="137"/>
      <c r="E315" s="109"/>
      <c r="F315" s="137"/>
    </row>
    <row r="316" spans="4:6" ht="13" x14ac:dyDescent="0.3">
      <c r="D316" s="137"/>
      <c r="E316" s="109"/>
      <c r="F316" s="137"/>
    </row>
    <row r="317" spans="4:6" ht="13" x14ac:dyDescent="0.3">
      <c r="D317" s="137"/>
      <c r="E317" s="109"/>
      <c r="F317" s="137"/>
    </row>
    <row r="318" spans="4:6" ht="13" x14ac:dyDescent="0.3">
      <c r="D318" s="137"/>
      <c r="E318" s="109"/>
      <c r="F318" s="137"/>
    </row>
    <row r="319" spans="4:6" ht="13" x14ac:dyDescent="0.3">
      <c r="D319" s="137"/>
      <c r="E319" s="109"/>
      <c r="F319" s="137"/>
    </row>
    <row r="320" spans="4:6" ht="13" x14ac:dyDescent="0.3">
      <c r="D320" s="137"/>
      <c r="E320" s="109"/>
      <c r="F320" s="137"/>
    </row>
    <row r="321" spans="4:6" ht="13" x14ac:dyDescent="0.3">
      <c r="D321" s="137"/>
      <c r="E321" s="109"/>
      <c r="F321" s="137"/>
    </row>
    <row r="322" spans="4:6" ht="13" x14ac:dyDescent="0.3">
      <c r="D322" s="137"/>
      <c r="E322" s="109"/>
      <c r="F322" s="137"/>
    </row>
    <row r="323" spans="4:6" ht="13" x14ac:dyDescent="0.3">
      <c r="D323" s="137"/>
      <c r="E323" s="109"/>
      <c r="F323" s="137"/>
    </row>
    <row r="324" spans="4:6" ht="13" x14ac:dyDescent="0.3">
      <c r="D324" s="137"/>
      <c r="E324" s="109"/>
      <c r="F324" s="137"/>
    </row>
    <row r="325" spans="4:6" ht="13" x14ac:dyDescent="0.3">
      <c r="D325" s="137"/>
      <c r="E325" s="109"/>
      <c r="F325" s="137"/>
    </row>
    <row r="326" spans="4:6" ht="13" x14ac:dyDescent="0.3">
      <c r="D326" s="137"/>
      <c r="E326" s="109"/>
      <c r="F326" s="137"/>
    </row>
    <row r="327" spans="4:6" ht="13" x14ac:dyDescent="0.3">
      <c r="D327" s="137"/>
      <c r="E327" s="109"/>
      <c r="F327" s="137"/>
    </row>
    <row r="328" spans="4:6" ht="13" x14ac:dyDescent="0.3">
      <c r="D328" s="137"/>
      <c r="E328" s="109"/>
      <c r="F328" s="137"/>
    </row>
    <row r="329" spans="4:6" ht="13" x14ac:dyDescent="0.3">
      <c r="D329" s="137"/>
      <c r="E329" s="109"/>
      <c r="F329" s="137"/>
    </row>
    <row r="330" spans="4:6" ht="13" x14ac:dyDescent="0.3">
      <c r="D330" s="137"/>
      <c r="E330" s="109"/>
      <c r="F330" s="137"/>
    </row>
    <row r="331" spans="4:6" ht="13" x14ac:dyDescent="0.3">
      <c r="D331" s="137"/>
      <c r="E331" s="109"/>
      <c r="F331" s="137"/>
    </row>
    <row r="332" spans="4:6" ht="13" x14ac:dyDescent="0.3">
      <c r="D332" s="137"/>
      <c r="E332" s="109"/>
      <c r="F332" s="137"/>
    </row>
    <row r="333" spans="4:6" ht="13" x14ac:dyDescent="0.3">
      <c r="D333" s="137"/>
      <c r="E333" s="109"/>
      <c r="F333" s="137"/>
    </row>
    <row r="334" spans="4:6" ht="13" x14ac:dyDescent="0.3">
      <c r="D334" s="137"/>
      <c r="E334" s="109"/>
      <c r="F334" s="137"/>
    </row>
    <row r="335" spans="4:6" ht="13" x14ac:dyDescent="0.3">
      <c r="D335" s="137"/>
      <c r="E335" s="109"/>
      <c r="F335" s="137"/>
    </row>
    <row r="336" spans="4:6" ht="13" x14ac:dyDescent="0.3">
      <c r="D336" s="137"/>
      <c r="E336" s="109"/>
      <c r="F336" s="137"/>
    </row>
    <row r="337" spans="4:6" ht="13" x14ac:dyDescent="0.3">
      <c r="D337" s="137"/>
      <c r="E337" s="109"/>
      <c r="F337" s="137"/>
    </row>
    <row r="338" spans="4:6" ht="13" x14ac:dyDescent="0.3">
      <c r="D338" s="137"/>
      <c r="E338" s="109"/>
      <c r="F338" s="137"/>
    </row>
    <row r="339" spans="4:6" ht="13" x14ac:dyDescent="0.3">
      <c r="D339" s="137"/>
      <c r="E339" s="109"/>
      <c r="F339" s="137"/>
    </row>
    <row r="340" spans="4:6" ht="13" x14ac:dyDescent="0.3">
      <c r="D340" s="137"/>
      <c r="E340" s="109"/>
      <c r="F340" s="137"/>
    </row>
    <row r="341" spans="4:6" ht="13" x14ac:dyDescent="0.3">
      <c r="D341" s="137"/>
      <c r="E341" s="109"/>
      <c r="F341" s="137"/>
    </row>
    <row r="342" spans="4:6" ht="13" x14ac:dyDescent="0.3">
      <c r="D342" s="137"/>
      <c r="E342" s="109"/>
      <c r="F342" s="137"/>
    </row>
    <row r="343" spans="4:6" ht="13" x14ac:dyDescent="0.3">
      <c r="D343" s="137"/>
      <c r="E343" s="109"/>
      <c r="F343" s="137"/>
    </row>
    <row r="344" spans="4:6" ht="13" x14ac:dyDescent="0.3">
      <c r="D344" s="137"/>
      <c r="E344" s="109"/>
      <c r="F344" s="137"/>
    </row>
    <row r="345" spans="4:6" ht="13" x14ac:dyDescent="0.3">
      <c r="D345" s="137"/>
      <c r="E345" s="109"/>
      <c r="F345" s="137"/>
    </row>
    <row r="346" spans="4:6" ht="13" x14ac:dyDescent="0.3">
      <c r="D346" s="137"/>
      <c r="E346" s="109"/>
      <c r="F346" s="137"/>
    </row>
    <row r="347" spans="4:6" ht="13" x14ac:dyDescent="0.3">
      <c r="D347" s="137"/>
      <c r="E347" s="109"/>
      <c r="F347" s="137"/>
    </row>
    <row r="348" spans="4:6" ht="13" x14ac:dyDescent="0.3">
      <c r="D348" s="137"/>
      <c r="E348" s="109"/>
      <c r="F348" s="137"/>
    </row>
    <row r="349" spans="4:6" ht="13" x14ac:dyDescent="0.3">
      <c r="D349" s="137"/>
      <c r="E349" s="109"/>
      <c r="F349" s="137"/>
    </row>
    <row r="350" spans="4:6" ht="13" x14ac:dyDescent="0.3">
      <c r="D350" s="137"/>
      <c r="E350" s="109"/>
      <c r="F350" s="137"/>
    </row>
    <row r="351" spans="4:6" ht="13" x14ac:dyDescent="0.3">
      <c r="D351" s="137"/>
      <c r="E351" s="109"/>
      <c r="F351" s="137"/>
    </row>
    <row r="352" spans="4:6" ht="13" x14ac:dyDescent="0.3">
      <c r="D352" s="137"/>
      <c r="E352" s="109"/>
      <c r="F352" s="137"/>
    </row>
    <row r="353" spans="4:6" ht="13" x14ac:dyDescent="0.3">
      <c r="D353" s="137"/>
      <c r="E353" s="109"/>
      <c r="F353" s="137"/>
    </row>
    <row r="354" spans="4:6" ht="13" x14ac:dyDescent="0.3">
      <c r="D354" s="137"/>
      <c r="E354" s="109"/>
      <c r="F354" s="137"/>
    </row>
    <row r="355" spans="4:6" ht="13" x14ac:dyDescent="0.3">
      <c r="D355" s="137"/>
      <c r="E355" s="109"/>
      <c r="F355" s="137"/>
    </row>
    <row r="356" spans="4:6" ht="13" x14ac:dyDescent="0.3">
      <c r="D356" s="137"/>
      <c r="E356" s="109"/>
      <c r="F356" s="137"/>
    </row>
    <row r="357" spans="4:6" ht="13" x14ac:dyDescent="0.3">
      <c r="D357" s="137"/>
      <c r="E357" s="109"/>
      <c r="F357" s="137"/>
    </row>
    <row r="358" spans="4:6" ht="13" x14ac:dyDescent="0.3">
      <c r="D358" s="137"/>
      <c r="E358" s="109"/>
      <c r="F358" s="137"/>
    </row>
    <row r="359" spans="4:6" ht="13" x14ac:dyDescent="0.3">
      <c r="D359" s="137"/>
      <c r="E359" s="109"/>
      <c r="F359" s="137"/>
    </row>
    <row r="360" spans="4:6" ht="13" x14ac:dyDescent="0.3">
      <c r="D360" s="137"/>
      <c r="E360" s="109"/>
      <c r="F360" s="137"/>
    </row>
    <row r="361" spans="4:6" ht="13" x14ac:dyDescent="0.3">
      <c r="D361" s="137"/>
      <c r="E361" s="109"/>
      <c r="F361" s="137"/>
    </row>
    <row r="362" spans="4:6" ht="13" x14ac:dyDescent="0.3">
      <c r="D362" s="137"/>
      <c r="E362" s="109"/>
      <c r="F362" s="137"/>
    </row>
    <row r="363" spans="4:6" ht="13" x14ac:dyDescent="0.3">
      <c r="D363" s="137"/>
      <c r="E363" s="109"/>
      <c r="F363" s="137"/>
    </row>
    <row r="364" spans="4:6" ht="13" x14ac:dyDescent="0.3">
      <c r="D364" s="137"/>
      <c r="E364" s="109"/>
      <c r="F364" s="137"/>
    </row>
    <row r="365" spans="4:6" ht="13" x14ac:dyDescent="0.3">
      <c r="D365" s="137"/>
      <c r="E365" s="109"/>
      <c r="F365" s="137"/>
    </row>
    <row r="366" spans="4:6" ht="13" x14ac:dyDescent="0.3">
      <c r="D366" s="137"/>
      <c r="E366" s="109"/>
      <c r="F366" s="137"/>
    </row>
    <row r="367" spans="4:6" ht="13" x14ac:dyDescent="0.3">
      <c r="D367" s="137"/>
      <c r="E367" s="109"/>
      <c r="F367" s="137"/>
    </row>
    <row r="368" spans="4:6" ht="13" x14ac:dyDescent="0.3">
      <c r="D368" s="137"/>
      <c r="E368" s="109"/>
      <c r="F368" s="137"/>
    </row>
    <row r="369" spans="4:6" ht="13" x14ac:dyDescent="0.3">
      <c r="D369" s="137"/>
      <c r="E369" s="109"/>
      <c r="F369" s="137"/>
    </row>
    <row r="370" spans="4:6" ht="13" x14ac:dyDescent="0.3">
      <c r="D370" s="137"/>
      <c r="E370" s="109"/>
      <c r="F370" s="137"/>
    </row>
    <row r="371" spans="4:6" ht="13" x14ac:dyDescent="0.3">
      <c r="D371" s="137"/>
      <c r="E371" s="109"/>
      <c r="F371" s="137"/>
    </row>
    <row r="372" spans="4:6" ht="13" x14ac:dyDescent="0.3">
      <c r="D372" s="137"/>
      <c r="E372" s="109"/>
      <c r="F372" s="137"/>
    </row>
    <row r="373" spans="4:6" ht="13" x14ac:dyDescent="0.3">
      <c r="D373" s="137"/>
      <c r="E373" s="109"/>
      <c r="F373" s="137"/>
    </row>
    <row r="374" spans="4:6" ht="13" x14ac:dyDescent="0.3">
      <c r="D374" s="137"/>
      <c r="E374" s="109"/>
      <c r="F374" s="137"/>
    </row>
    <row r="375" spans="4:6" ht="13" x14ac:dyDescent="0.3">
      <c r="D375" s="137"/>
      <c r="E375" s="109"/>
      <c r="F375" s="137"/>
    </row>
    <row r="376" spans="4:6" ht="13" x14ac:dyDescent="0.3">
      <c r="D376" s="137"/>
      <c r="E376" s="109"/>
      <c r="F376" s="137"/>
    </row>
    <row r="377" spans="4:6" ht="13" x14ac:dyDescent="0.3">
      <c r="D377" s="137"/>
      <c r="E377" s="109"/>
      <c r="F377" s="137"/>
    </row>
    <row r="378" spans="4:6" ht="13" x14ac:dyDescent="0.3">
      <c r="D378" s="137"/>
      <c r="E378" s="109"/>
      <c r="F378" s="137"/>
    </row>
    <row r="379" spans="4:6" ht="13" x14ac:dyDescent="0.3">
      <c r="D379" s="137"/>
      <c r="E379" s="109"/>
      <c r="F379" s="137"/>
    </row>
    <row r="380" spans="4:6" ht="13" x14ac:dyDescent="0.3">
      <c r="D380" s="137"/>
      <c r="E380" s="109"/>
      <c r="F380" s="137"/>
    </row>
    <row r="381" spans="4:6" ht="13" x14ac:dyDescent="0.3">
      <c r="D381" s="137"/>
      <c r="E381" s="109"/>
      <c r="F381" s="137"/>
    </row>
    <row r="382" spans="4:6" ht="13" x14ac:dyDescent="0.3">
      <c r="D382" s="137"/>
      <c r="E382" s="109"/>
      <c r="F382" s="137"/>
    </row>
    <row r="383" spans="4:6" ht="13" x14ac:dyDescent="0.3">
      <c r="D383" s="137"/>
      <c r="E383" s="109"/>
      <c r="F383" s="137"/>
    </row>
    <row r="384" spans="4:6" ht="13" x14ac:dyDescent="0.3">
      <c r="D384" s="137"/>
      <c r="E384" s="109"/>
      <c r="F384" s="137"/>
    </row>
    <row r="385" spans="4:6" ht="13" x14ac:dyDescent="0.3">
      <c r="D385" s="137"/>
      <c r="E385" s="109"/>
      <c r="F385" s="137"/>
    </row>
    <row r="386" spans="4:6" ht="13" x14ac:dyDescent="0.3">
      <c r="D386" s="137"/>
      <c r="E386" s="109"/>
      <c r="F386" s="137"/>
    </row>
    <row r="387" spans="4:6" ht="13" x14ac:dyDescent="0.3">
      <c r="D387" s="137"/>
      <c r="E387" s="109"/>
      <c r="F387" s="137"/>
    </row>
    <row r="388" spans="4:6" ht="13" x14ac:dyDescent="0.3">
      <c r="D388" s="137"/>
      <c r="E388" s="109"/>
      <c r="F388" s="137"/>
    </row>
    <row r="389" spans="4:6" ht="13" x14ac:dyDescent="0.3">
      <c r="D389" s="137"/>
      <c r="E389" s="109"/>
      <c r="F389" s="137"/>
    </row>
    <row r="390" spans="4:6" ht="13" x14ac:dyDescent="0.3">
      <c r="D390" s="137"/>
      <c r="E390" s="109"/>
      <c r="F390" s="137"/>
    </row>
    <row r="391" spans="4:6" ht="13" x14ac:dyDescent="0.3">
      <c r="D391" s="137"/>
      <c r="E391" s="109"/>
      <c r="F391" s="137"/>
    </row>
    <row r="392" spans="4:6" ht="13" x14ac:dyDescent="0.3">
      <c r="D392" s="137"/>
      <c r="E392" s="109"/>
      <c r="F392" s="137"/>
    </row>
    <row r="393" spans="4:6" ht="13" x14ac:dyDescent="0.3">
      <c r="D393" s="137"/>
      <c r="E393" s="109"/>
      <c r="F393" s="137"/>
    </row>
    <row r="394" spans="4:6" ht="13" x14ac:dyDescent="0.3">
      <c r="D394" s="137"/>
      <c r="E394" s="109"/>
      <c r="F394" s="137"/>
    </row>
    <row r="395" spans="4:6" ht="13" x14ac:dyDescent="0.3">
      <c r="D395" s="137"/>
      <c r="E395" s="109"/>
      <c r="F395" s="137"/>
    </row>
    <row r="396" spans="4:6" ht="13" x14ac:dyDescent="0.3">
      <c r="D396" s="137"/>
      <c r="E396" s="109"/>
      <c r="F396" s="137"/>
    </row>
    <row r="397" spans="4:6" ht="13" x14ac:dyDescent="0.3">
      <c r="D397" s="137"/>
      <c r="E397" s="109"/>
      <c r="F397" s="137"/>
    </row>
    <row r="398" spans="4:6" ht="13" x14ac:dyDescent="0.3">
      <c r="D398" s="137"/>
      <c r="E398" s="109"/>
      <c r="F398" s="137"/>
    </row>
    <row r="399" spans="4:6" ht="13" x14ac:dyDescent="0.3">
      <c r="D399" s="137"/>
      <c r="E399" s="109"/>
      <c r="F399" s="137"/>
    </row>
    <row r="400" spans="4:6" ht="13" x14ac:dyDescent="0.3">
      <c r="D400" s="137"/>
      <c r="E400" s="109"/>
      <c r="F400" s="137"/>
    </row>
    <row r="401" spans="4:6" ht="13" x14ac:dyDescent="0.3">
      <c r="D401" s="137"/>
      <c r="E401" s="109"/>
      <c r="F401" s="137"/>
    </row>
    <row r="402" spans="4:6" ht="13" x14ac:dyDescent="0.3">
      <c r="D402" s="137"/>
      <c r="E402" s="109"/>
      <c r="F402" s="137"/>
    </row>
    <row r="403" spans="4:6" ht="13" x14ac:dyDescent="0.3">
      <c r="D403" s="137"/>
      <c r="E403" s="109"/>
      <c r="F403" s="137"/>
    </row>
    <row r="404" spans="4:6" ht="13" x14ac:dyDescent="0.3">
      <c r="D404" s="137"/>
      <c r="E404" s="109"/>
      <c r="F404" s="137"/>
    </row>
    <row r="405" spans="4:6" ht="13" x14ac:dyDescent="0.3">
      <c r="D405" s="137"/>
      <c r="E405" s="109"/>
      <c r="F405" s="137"/>
    </row>
    <row r="406" spans="4:6" ht="13" x14ac:dyDescent="0.3">
      <c r="D406" s="137"/>
      <c r="E406" s="109"/>
      <c r="F406" s="137"/>
    </row>
    <row r="407" spans="4:6" ht="13" x14ac:dyDescent="0.3">
      <c r="D407" s="137"/>
      <c r="E407" s="109"/>
      <c r="F407" s="137"/>
    </row>
    <row r="408" spans="4:6" ht="13" x14ac:dyDescent="0.3">
      <c r="D408" s="137"/>
      <c r="E408" s="109"/>
      <c r="F408" s="137"/>
    </row>
    <row r="409" spans="4:6" ht="13" x14ac:dyDescent="0.3">
      <c r="D409" s="137"/>
      <c r="E409" s="109"/>
      <c r="F409" s="137"/>
    </row>
    <row r="410" spans="4:6" ht="13" x14ac:dyDescent="0.3">
      <c r="D410" s="137"/>
      <c r="E410" s="109"/>
      <c r="F410" s="137"/>
    </row>
    <row r="411" spans="4:6" ht="13" x14ac:dyDescent="0.3">
      <c r="D411" s="137"/>
      <c r="E411" s="109"/>
      <c r="F411" s="137"/>
    </row>
    <row r="412" spans="4:6" ht="13" x14ac:dyDescent="0.3">
      <c r="D412" s="137"/>
      <c r="E412" s="109"/>
      <c r="F412" s="137"/>
    </row>
    <row r="413" spans="4:6" ht="13" x14ac:dyDescent="0.3">
      <c r="D413" s="137"/>
      <c r="E413" s="109"/>
      <c r="F413" s="137"/>
    </row>
    <row r="414" spans="4:6" ht="13" x14ac:dyDescent="0.3">
      <c r="D414" s="137"/>
      <c r="E414" s="109"/>
      <c r="F414" s="137"/>
    </row>
    <row r="415" spans="4:6" ht="13" x14ac:dyDescent="0.3">
      <c r="D415" s="137"/>
      <c r="E415" s="109"/>
      <c r="F415" s="137"/>
    </row>
    <row r="416" spans="4:6" ht="13" x14ac:dyDescent="0.3">
      <c r="D416" s="137"/>
      <c r="E416" s="109"/>
      <c r="F416" s="137"/>
    </row>
    <row r="417" spans="4:6" ht="13" x14ac:dyDescent="0.3">
      <c r="D417" s="137"/>
      <c r="E417" s="109"/>
      <c r="F417" s="137"/>
    </row>
    <row r="418" spans="4:6" ht="13" x14ac:dyDescent="0.3">
      <c r="D418" s="137"/>
      <c r="E418" s="109"/>
      <c r="F418" s="137"/>
    </row>
    <row r="419" spans="4:6" ht="13" x14ac:dyDescent="0.3">
      <c r="D419" s="137"/>
      <c r="E419" s="109"/>
      <c r="F419" s="137"/>
    </row>
    <row r="420" spans="4:6" ht="13" x14ac:dyDescent="0.3">
      <c r="D420" s="137"/>
      <c r="E420" s="109"/>
      <c r="F420" s="137"/>
    </row>
    <row r="421" spans="4:6" ht="13" x14ac:dyDescent="0.3">
      <c r="D421" s="137"/>
      <c r="E421" s="109"/>
      <c r="F421" s="137"/>
    </row>
    <row r="422" spans="4:6" ht="13" x14ac:dyDescent="0.3">
      <c r="D422" s="137"/>
      <c r="E422" s="109"/>
      <c r="F422" s="137"/>
    </row>
    <row r="423" spans="4:6" ht="13" x14ac:dyDescent="0.3">
      <c r="D423" s="137"/>
      <c r="E423" s="109"/>
      <c r="F423" s="137"/>
    </row>
    <row r="424" spans="4:6" ht="13" x14ac:dyDescent="0.3">
      <c r="D424" s="137"/>
      <c r="E424" s="109"/>
      <c r="F424" s="137"/>
    </row>
    <row r="425" spans="4:6" ht="13" x14ac:dyDescent="0.3">
      <c r="D425" s="137"/>
      <c r="E425" s="109"/>
      <c r="F425" s="137"/>
    </row>
    <row r="426" spans="4:6" ht="13" x14ac:dyDescent="0.3">
      <c r="D426" s="137"/>
      <c r="E426" s="109"/>
      <c r="F426" s="137"/>
    </row>
    <row r="427" spans="4:6" ht="13" x14ac:dyDescent="0.3">
      <c r="D427" s="137"/>
      <c r="E427" s="109"/>
      <c r="F427" s="137"/>
    </row>
    <row r="428" spans="4:6" ht="13" x14ac:dyDescent="0.3">
      <c r="D428" s="137"/>
      <c r="E428" s="109"/>
      <c r="F428" s="137"/>
    </row>
    <row r="429" spans="4:6" ht="13" x14ac:dyDescent="0.3">
      <c r="D429" s="137"/>
      <c r="E429" s="109"/>
      <c r="F429" s="137"/>
    </row>
    <row r="430" spans="4:6" ht="13" x14ac:dyDescent="0.3">
      <c r="D430" s="137"/>
      <c r="E430" s="109"/>
      <c r="F430" s="137"/>
    </row>
    <row r="431" spans="4:6" ht="13" x14ac:dyDescent="0.3">
      <c r="D431" s="137"/>
      <c r="E431" s="109"/>
      <c r="F431" s="137"/>
    </row>
    <row r="432" spans="4:6" ht="13" x14ac:dyDescent="0.3">
      <c r="D432" s="137"/>
      <c r="E432" s="109"/>
      <c r="F432" s="137"/>
    </row>
    <row r="433" spans="4:6" ht="13" x14ac:dyDescent="0.3">
      <c r="D433" s="137"/>
      <c r="E433" s="109"/>
      <c r="F433" s="137"/>
    </row>
    <row r="434" spans="4:6" ht="13" x14ac:dyDescent="0.3">
      <c r="D434" s="137"/>
      <c r="E434" s="109"/>
      <c r="F434" s="137"/>
    </row>
    <row r="435" spans="4:6" ht="13" x14ac:dyDescent="0.3">
      <c r="D435" s="137"/>
      <c r="E435" s="109"/>
      <c r="F435" s="137"/>
    </row>
    <row r="436" spans="4:6" ht="13" x14ac:dyDescent="0.3">
      <c r="D436" s="137"/>
      <c r="E436" s="109"/>
      <c r="F436" s="137"/>
    </row>
    <row r="437" spans="4:6" ht="13" x14ac:dyDescent="0.3">
      <c r="D437" s="137"/>
      <c r="E437" s="109"/>
      <c r="F437" s="137"/>
    </row>
    <row r="438" spans="4:6" ht="13" x14ac:dyDescent="0.3">
      <c r="D438" s="137"/>
      <c r="E438" s="109"/>
      <c r="F438" s="137"/>
    </row>
    <row r="439" spans="4:6" ht="13" x14ac:dyDescent="0.3">
      <c r="D439" s="137"/>
      <c r="E439" s="109"/>
      <c r="F439" s="137"/>
    </row>
    <row r="440" spans="4:6" ht="13" x14ac:dyDescent="0.3">
      <c r="D440" s="137"/>
      <c r="E440" s="109"/>
      <c r="F440" s="137"/>
    </row>
    <row r="441" spans="4:6" ht="13" x14ac:dyDescent="0.3">
      <c r="D441" s="137"/>
      <c r="E441" s="109"/>
      <c r="F441" s="137"/>
    </row>
    <row r="442" spans="4:6" ht="13" x14ac:dyDescent="0.3">
      <c r="D442" s="137"/>
      <c r="E442" s="109"/>
      <c r="F442" s="137"/>
    </row>
    <row r="443" spans="4:6" ht="13" x14ac:dyDescent="0.3">
      <c r="D443" s="137"/>
      <c r="E443" s="109"/>
      <c r="F443" s="137"/>
    </row>
    <row r="444" spans="4:6" ht="13" x14ac:dyDescent="0.3">
      <c r="D444" s="137"/>
      <c r="E444" s="109"/>
      <c r="F444" s="137"/>
    </row>
    <row r="445" spans="4:6" ht="13" x14ac:dyDescent="0.3">
      <c r="D445" s="137"/>
      <c r="E445" s="109"/>
      <c r="F445" s="137"/>
    </row>
    <row r="446" spans="4:6" ht="13" x14ac:dyDescent="0.3">
      <c r="D446" s="137"/>
      <c r="E446" s="109"/>
      <c r="F446" s="137"/>
    </row>
    <row r="447" spans="4:6" ht="13" x14ac:dyDescent="0.3">
      <c r="D447" s="137"/>
      <c r="E447" s="109"/>
      <c r="F447" s="137"/>
    </row>
    <row r="448" spans="4:6" ht="13" x14ac:dyDescent="0.3">
      <c r="D448" s="137"/>
      <c r="E448" s="109"/>
      <c r="F448" s="137"/>
    </row>
    <row r="449" spans="4:6" ht="13" x14ac:dyDescent="0.3">
      <c r="D449" s="137"/>
      <c r="E449" s="109"/>
      <c r="F449" s="137"/>
    </row>
    <row r="450" spans="4:6" ht="13" x14ac:dyDescent="0.3">
      <c r="D450" s="137"/>
      <c r="E450" s="109"/>
      <c r="F450" s="137"/>
    </row>
    <row r="451" spans="4:6" ht="13" x14ac:dyDescent="0.3">
      <c r="D451" s="137"/>
      <c r="E451" s="109"/>
      <c r="F451" s="137"/>
    </row>
    <row r="452" spans="4:6" ht="13" x14ac:dyDescent="0.3">
      <c r="D452" s="137"/>
      <c r="E452" s="109"/>
      <c r="F452" s="137"/>
    </row>
    <row r="453" spans="4:6" ht="13" x14ac:dyDescent="0.3">
      <c r="D453" s="137"/>
      <c r="E453" s="109"/>
      <c r="F453" s="137"/>
    </row>
    <row r="454" spans="4:6" ht="13" x14ac:dyDescent="0.3">
      <c r="D454" s="137"/>
      <c r="E454" s="109"/>
      <c r="F454" s="137"/>
    </row>
    <row r="455" spans="4:6" ht="13" x14ac:dyDescent="0.3">
      <c r="D455" s="137"/>
      <c r="E455" s="109"/>
      <c r="F455" s="137"/>
    </row>
    <row r="456" spans="4:6" ht="13" x14ac:dyDescent="0.3">
      <c r="D456" s="137"/>
      <c r="E456" s="109"/>
      <c r="F456" s="137"/>
    </row>
    <row r="457" spans="4:6" ht="13" x14ac:dyDescent="0.3">
      <c r="D457" s="137"/>
      <c r="E457" s="109"/>
      <c r="F457" s="137"/>
    </row>
    <row r="458" spans="4:6" ht="13" x14ac:dyDescent="0.3">
      <c r="D458" s="137"/>
      <c r="E458" s="109"/>
      <c r="F458" s="137"/>
    </row>
    <row r="459" spans="4:6" ht="13" x14ac:dyDescent="0.3">
      <c r="D459" s="137"/>
      <c r="E459" s="109"/>
      <c r="F459" s="137"/>
    </row>
    <row r="460" spans="4:6" ht="13" x14ac:dyDescent="0.3">
      <c r="D460" s="137"/>
      <c r="E460" s="109"/>
      <c r="F460" s="137"/>
    </row>
    <row r="461" spans="4:6" ht="13" x14ac:dyDescent="0.3">
      <c r="D461" s="137"/>
      <c r="E461" s="109"/>
      <c r="F461" s="137"/>
    </row>
    <row r="462" spans="4:6" ht="13" x14ac:dyDescent="0.3">
      <c r="D462" s="137"/>
      <c r="E462" s="109"/>
      <c r="F462" s="137"/>
    </row>
    <row r="463" spans="4:6" ht="13" x14ac:dyDescent="0.3">
      <c r="D463" s="137"/>
      <c r="E463" s="109"/>
      <c r="F463" s="137"/>
    </row>
    <row r="464" spans="4:6" ht="13" x14ac:dyDescent="0.3">
      <c r="D464" s="137"/>
      <c r="E464" s="109"/>
      <c r="F464" s="137"/>
    </row>
    <row r="465" spans="4:6" ht="13" x14ac:dyDescent="0.3">
      <c r="D465" s="137"/>
      <c r="E465" s="109"/>
      <c r="F465" s="137"/>
    </row>
    <row r="466" spans="4:6" ht="13" x14ac:dyDescent="0.3">
      <c r="D466" s="137"/>
      <c r="E466" s="109"/>
      <c r="F466" s="137"/>
    </row>
    <row r="467" spans="4:6" ht="13" x14ac:dyDescent="0.3">
      <c r="D467" s="137"/>
      <c r="E467" s="109"/>
      <c r="F467" s="137"/>
    </row>
    <row r="468" spans="4:6" ht="13" x14ac:dyDescent="0.3">
      <c r="D468" s="137"/>
      <c r="E468" s="109"/>
      <c r="F468" s="137"/>
    </row>
    <row r="469" spans="4:6" ht="13" x14ac:dyDescent="0.3">
      <c r="D469" s="137"/>
      <c r="E469" s="109"/>
      <c r="F469" s="137"/>
    </row>
    <row r="470" spans="4:6" ht="13" x14ac:dyDescent="0.3">
      <c r="D470" s="137"/>
      <c r="E470" s="109"/>
      <c r="F470" s="137"/>
    </row>
    <row r="471" spans="4:6" ht="13" x14ac:dyDescent="0.3">
      <c r="D471" s="137"/>
      <c r="E471" s="109"/>
      <c r="F471" s="137"/>
    </row>
    <row r="472" spans="4:6" ht="13" x14ac:dyDescent="0.3">
      <c r="D472" s="137"/>
      <c r="E472" s="109"/>
      <c r="F472" s="137"/>
    </row>
    <row r="473" spans="4:6" ht="13" x14ac:dyDescent="0.3">
      <c r="D473" s="137"/>
      <c r="E473" s="109"/>
      <c r="F473" s="137"/>
    </row>
    <row r="474" spans="4:6" ht="13" x14ac:dyDescent="0.3">
      <c r="D474" s="137"/>
      <c r="E474" s="109"/>
      <c r="F474" s="137"/>
    </row>
    <row r="475" spans="4:6" ht="13" x14ac:dyDescent="0.3">
      <c r="D475" s="137"/>
      <c r="E475" s="109"/>
      <c r="F475" s="137"/>
    </row>
    <row r="476" spans="4:6" ht="13" x14ac:dyDescent="0.3">
      <c r="D476" s="137"/>
      <c r="E476" s="109"/>
      <c r="F476" s="137"/>
    </row>
    <row r="477" spans="4:6" ht="13" x14ac:dyDescent="0.3">
      <c r="D477" s="137"/>
      <c r="E477" s="109"/>
      <c r="F477" s="137"/>
    </row>
    <row r="478" spans="4:6" ht="13" x14ac:dyDescent="0.3">
      <c r="D478" s="137"/>
      <c r="E478" s="109"/>
      <c r="F478" s="137"/>
    </row>
    <row r="479" spans="4:6" ht="13" x14ac:dyDescent="0.3">
      <c r="D479" s="137"/>
      <c r="E479" s="109"/>
      <c r="F479" s="137"/>
    </row>
    <row r="480" spans="4:6" ht="13" x14ac:dyDescent="0.3">
      <c r="D480" s="137"/>
      <c r="E480" s="109"/>
      <c r="F480" s="137"/>
    </row>
    <row r="481" spans="4:6" ht="13" x14ac:dyDescent="0.3">
      <c r="D481" s="137"/>
      <c r="E481" s="109"/>
      <c r="F481" s="137"/>
    </row>
    <row r="482" spans="4:6" ht="13" x14ac:dyDescent="0.3">
      <c r="D482" s="137"/>
      <c r="E482" s="109"/>
      <c r="F482" s="137"/>
    </row>
    <row r="483" spans="4:6" ht="13" x14ac:dyDescent="0.3">
      <c r="D483" s="137"/>
      <c r="E483" s="109"/>
      <c r="F483" s="137"/>
    </row>
    <row r="484" spans="4:6" ht="13" x14ac:dyDescent="0.3">
      <c r="D484" s="137"/>
      <c r="E484" s="109"/>
      <c r="F484" s="137"/>
    </row>
    <row r="485" spans="4:6" ht="13" x14ac:dyDescent="0.3">
      <c r="D485" s="137"/>
      <c r="E485" s="109"/>
      <c r="F485" s="137"/>
    </row>
    <row r="486" spans="4:6" ht="13" x14ac:dyDescent="0.3">
      <c r="D486" s="137"/>
      <c r="E486" s="109"/>
      <c r="F486" s="137"/>
    </row>
    <row r="487" spans="4:6" ht="13" x14ac:dyDescent="0.3">
      <c r="D487" s="137"/>
      <c r="E487" s="109"/>
      <c r="F487" s="137"/>
    </row>
    <row r="488" spans="4:6" ht="13" x14ac:dyDescent="0.3">
      <c r="D488" s="137"/>
      <c r="E488" s="109"/>
      <c r="F488" s="137"/>
    </row>
    <row r="489" spans="4:6" ht="13" x14ac:dyDescent="0.3">
      <c r="D489" s="137"/>
      <c r="E489" s="109"/>
      <c r="F489" s="137"/>
    </row>
    <row r="490" spans="4:6" ht="13" x14ac:dyDescent="0.3">
      <c r="D490" s="137"/>
      <c r="E490" s="109"/>
      <c r="F490" s="137"/>
    </row>
    <row r="491" spans="4:6" ht="13" x14ac:dyDescent="0.3">
      <c r="D491" s="137"/>
      <c r="E491" s="109"/>
      <c r="F491" s="137"/>
    </row>
    <row r="492" spans="4:6" ht="13" x14ac:dyDescent="0.3">
      <c r="D492" s="137"/>
      <c r="E492" s="109"/>
      <c r="F492" s="137"/>
    </row>
    <row r="493" spans="4:6" ht="13" x14ac:dyDescent="0.3">
      <c r="D493" s="137"/>
      <c r="E493" s="109"/>
      <c r="F493" s="137"/>
    </row>
    <row r="494" spans="4:6" ht="13" x14ac:dyDescent="0.3">
      <c r="D494" s="137"/>
      <c r="E494" s="109"/>
      <c r="F494" s="137"/>
    </row>
    <row r="495" spans="4:6" ht="13" x14ac:dyDescent="0.3">
      <c r="D495" s="137"/>
      <c r="E495" s="109"/>
      <c r="F495" s="137"/>
    </row>
    <row r="496" spans="4:6" ht="13" x14ac:dyDescent="0.3">
      <c r="D496" s="137"/>
      <c r="E496" s="109"/>
      <c r="F496" s="137"/>
    </row>
    <row r="497" spans="4:6" ht="13" x14ac:dyDescent="0.3">
      <c r="D497" s="137"/>
      <c r="E497" s="109"/>
      <c r="F497" s="137"/>
    </row>
    <row r="498" spans="4:6" ht="13" x14ac:dyDescent="0.3">
      <c r="D498" s="137"/>
      <c r="E498" s="109"/>
      <c r="F498" s="137"/>
    </row>
    <row r="499" spans="4:6" ht="13" x14ac:dyDescent="0.3">
      <c r="D499" s="137"/>
      <c r="E499" s="109"/>
      <c r="F499" s="137"/>
    </row>
    <row r="500" spans="4:6" ht="13" x14ac:dyDescent="0.3">
      <c r="D500" s="137"/>
      <c r="E500" s="109"/>
      <c r="F500" s="137"/>
    </row>
    <row r="501" spans="4:6" ht="13" x14ac:dyDescent="0.3">
      <c r="D501" s="137"/>
      <c r="E501" s="109"/>
      <c r="F501" s="137"/>
    </row>
    <row r="502" spans="4:6" ht="13" x14ac:dyDescent="0.3">
      <c r="D502" s="137"/>
      <c r="E502" s="109"/>
      <c r="F502" s="137"/>
    </row>
    <row r="503" spans="4:6" ht="13" x14ac:dyDescent="0.3">
      <c r="D503" s="137"/>
      <c r="E503" s="109"/>
      <c r="F503" s="137"/>
    </row>
    <row r="504" spans="4:6" ht="13" x14ac:dyDescent="0.3">
      <c r="D504" s="137"/>
      <c r="E504" s="109"/>
      <c r="F504" s="137"/>
    </row>
    <row r="505" spans="4:6" ht="13" x14ac:dyDescent="0.3">
      <c r="D505" s="137"/>
      <c r="E505" s="109"/>
      <c r="F505" s="137"/>
    </row>
    <row r="506" spans="4:6" ht="13" x14ac:dyDescent="0.3">
      <c r="D506" s="137"/>
      <c r="E506" s="109"/>
      <c r="F506" s="137"/>
    </row>
    <row r="507" spans="4:6" ht="13" x14ac:dyDescent="0.3">
      <c r="D507" s="137"/>
      <c r="E507" s="109"/>
      <c r="F507" s="137"/>
    </row>
    <row r="508" spans="4:6" ht="13" x14ac:dyDescent="0.3">
      <c r="D508" s="137"/>
      <c r="E508" s="109"/>
      <c r="F508" s="137"/>
    </row>
    <row r="509" spans="4:6" ht="13" x14ac:dyDescent="0.3">
      <c r="D509" s="137"/>
      <c r="E509" s="109"/>
      <c r="F509" s="137"/>
    </row>
    <row r="510" spans="4:6" ht="13" x14ac:dyDescent="0.3">
      <c r="D510" s="137"/>
      <c r="E510" s="109"/>
      <c r="F510" s="137"/>
    </row>
    <row r="511" spans="4:6" ht="13" x14ac:dyDescent="0.3">
      <c r="D511" s="137"/>
      <c r="E511" s="109"/>
      <c r="F511" s="137"/>
    </row>
    <row r="512" spans="4:6" ht="13" x14ac:dyDescent="0.3">
      <c r="D512" s="137"/>
      <c r="E512" s="109"/>
      <c r="F512" s="137"/>
    </row>
    <row r="513" spans="4:6" ht="13" x14ac:dyDescent="0.3">
      <c r="D513" s="137"/>
      <c r="E513" s="109"/>
      <c r="F513" s="137"/>
    </row>
    <row r="514" spans="4:6" ht="13" x14ac:dyDescent="0.3">
      <c r="D514" s="137"/>
      <c r="E514" s="109"/>
      <c r="F514" s="137"/>
    </row>
    <row r="515" spans="4:6" ht="13" x14ac:dyDescent="0.3">
      <c r="D515" s="137"/>
      <c r="E515" s="109"/>
      <c r="F515" s="137"/>
    </row>
    <row r="516" spans="4:6" ht="13" x14ac:dyDescent="0.3">
      <c r="D516" s="137"/>
      <c r="E516" s="109"/>
      <c r="F516" s="137"/>
    </row>
    <row r="517" spans="4:6" ht="13" x14ac:dyDescent="0.3">
      <c r="D517" s="137"/>
      <c r="E517" s="109"/>
      <c r="F517" s="137"/>
    </row>
    <row r="518" spans="4:6" ht="13" x14ac:dyDescent="0.3">
      <c r="D518" s="137"/>
      <c r="E518" s="109"/>
      <c r="F518" s="137"/>
    </row>
    <row r="519" spans="4:6" ht="13" x14ac:dyDescent="0.3">
      <c r="D519" s="137"/>
      <c r="E519" s="109"/>
      <c r="F519" s="137"/>
    </row>
    <row r="520" spans="4:6" ht="13" x14ac:dyDescent="0.3">
      <c r="D520" s="137"/>
      <c r="E520" s="109"/>
      <c r="F520" s="137"/>
    </row>
    <row r="521" spans="4:6" ht="13" x14ac:dyDescent="0.3">
      <c r="D521" s="137"/>
      <c r="E521" s="109"/>
      <c r="F521" s="137"/>
    </row>
    <row r="522" spans="4:6" ht="13" x14ac:dyDescent="0.3">
      <c r="D522" s="137"/>
      <c r="E522" s="109"/>
      <c r="F522" s="137"/>
    </row>
    <row r="523" spans="4:6" ht="13" x14ac:dyDescent="0.3">
      <c r="D523" s="137"/>
      <c r="E523" s="109"/>
      <c r="F523" s="137"/>
    </row>
    <row r="524" spans="4:6" ht="13" x14ac:dyDescent="0.3">
      <c r="D524" s="137"/>
      <c r="E524" s="109"/>
      <c r="F524" s="137"/>
    </row>
    <row r="525" spans="4:6" ht="13" x14ac:dyDescent="0.3">
      <c r="D525" s="137"/>
      <c r="E525" s="109"/>
      <c r="F525" s="137"/>
    </row>
    <row r="526" spans="4:6" ht="13" x14ac:dyDescent="0.3">
      <c r="D526" s="137"/>
      <c r="E526" s="109"/>
      <c r="F526" s="137"/>
    </row>
    <row r="527" spans="4:6" ht="13" x14ac:dyDescent="0.3">
      <c r="D527" s="137"/>
      <c r="E527" s="109"/>
      <c r="F527" s="137"/>
    </row>
    <row r="528" spans="4:6" ht="13" x14ac:dyDescent="0.3">
      <c r="D528" s="137"/>
      <c r="E528" s="109"/>
      <c r="F528" s="137"/>
    </row>
    <row r="529" spans="4:6" ht="13" x14ac:dyDescent="0.3">
      <c r="D529" s="137"/>
      <c r="E529" s="109"/>
      <c r="F529" s="137"/>
    </row>
    <row r="530" spans="4:6" ht="13" x14ac:dyDescent="0.3">
      <c r="D530" s="137"/>
      <c r="E530" s="109"/>
      <c r="F530" s="137"/>
    </row>
    <row r="531" spans="4:6" ht="13" x14ac:dyDescent="0.3">
      <c r="D531" s="137"/>
      <c r="E531" s="109"/>
      <c r="F531" s="137"/>
    </row>
    <row r="532" spans="4:6" ht="13" x14ac:dyDescent="0.3">
      <c r="D532" s="137"/>
      <c r="E532" s="109"/>
      <c r="F532" s="137"/>
    </row>
    <row r="533" spans="4:6" ht="13" x14ac:dyDescent="0.3">
      <c r="D533" s="137"/>
      <c r="E533" s="109"/>
      <c r="F533" s="137"/>
    </row>
    <row r="534" spans="4:6" ht="13" x14ac:dyDescent="0.3">
      <c r="D534" s="137"/>
      <c r="E534" s="109"/>
      <c r="F534" s="137"/>
    </row>
    <row r="535" spans="4:6" ht="13" x14ac:dyDescent="0.3">
      <c r="D535" s="137"/>
      <c r="E535" s="109"/>
      <c r="F535" s="137"/>
    </row>
    <row r="536" spans="4:6" ht="13" x14ac:dyDescent="0.3">
      <c r="D536" s="137"/>
      <c r="E536" s="109"/>
      <c r="F536" s="137"/>
    </row>
    <row r="537" spans="4:6" ht="13" x14ac:dyDescent="0.3">
      <c r="D537" s="137"/>
      <c r="E537" s="109"/>
      <c r="F537" s="137"/>
    </row>
    <row r="538" spans="4:6" ht="13" x14ac:dyDescent="0.3">
      <c r="D538" s="137"/>
      <c r="E538" s="109"/>
      <c r="F538" s="137"/>
    </row>
    <row r="539" spans="4:6" ht="13" x14ac:dyDescent="0.3">
      <c r="D539" s="137"/>
      <c r="E539" s="109"/>
      <c r="F539" s="137"/>
    </row>
    <row r="540" spans="4:6" ht="13" x14ac:dyDescent="0.3">
      <c r="D540" s="137"/>
      <c r="E540" s="109"/>
      <c r="F540" s="137"/>
    </row>
    <row r="541" spans="4:6" ht="13" x14ac:dyDescent="0.3">
      <c r="D541" s="137"/>
      <c r="E541" s="109"/>
      <c r="F541" s="137"/>
    </row>
    <row r="542" spans="4:6" ht="13" x14ac:dyDescent="0.3">
      <c r="D542" s="137"/>
      <c r="E542" s="109"/>
      <c r="F542" s="137"/>
    </row>
    <row r="543" spans="4:6" ht="13" x14ac:dyDescent="0.3">
      <c r="D543" s="137"/>
      <c r="E543" s="109"/>
      <c r="F543" s="137"/>
    </row>
    <row r="544" spans="4:6" ht="13" x14ac:dyDescent="0.3">
      <c r="D544" s="137"/>
      <c r="E544" s="109"/>
      <c r="F544" s="137"/>
    </row>
    <row r="545" spans="4:6" ht="13" x14ac:dyDescent="0.3">
      <c r="D545" s="137"/>
      <c r="E545" s="109"/>
      <c r="F545" s="137"/>
    </row>
    <row r="546" spans="4:6" ht="13" x14ac:dyDescent="0.3">
      <c r="D546" s="137"/>
      <c r="E546" s="109"/>
      <c r="F546" s="137"/>
    </row>
    <row r="547" spans="4:6" ht="13" x14ac:dyDescent="0.3">
      <c r="D547" s="137"/>
      <c r="E547" s="109"/>
      <c r="F547" s="137"/>
    </row>
    <row r="548" spans="4:6" ht="13" x14ac:dyDescent="0.3">
      <c r="D548" s="137"/>
      <c r="E548" s="109"/>
      <c r="F548" s="137"/>
    </row>
    <row r="549" spans="4:6" ht="13" x14ac:dyDescent="0.3">
      <c r="D549" s="137"/>
      <c r="E549" s="109"/>
      <c r="F549" s="137"/>
    </row>
    <row r="550" spans="4:6" ht="13" x14ac:dyDescent="0.3">
      <c r="D550" s="137"/>
      <c r="E550" s="109"/>
      <c r="F550" s="137"/>
    </row>
    <row r="551" spans="4:6" ht="13" x14ac:dyDescent="0.3">
      <c r="D551" s="137"/>
      <c r="E551" s="109"/>
      <c r="F551" s="137"/>
    </row>
    <row r="552" spans="4:6" ht="13" x14ac:dyDescent="0.3">
      <c r="D552" s="137"/>
      <c r="E552" s="109"/>
      <c r="F552" s="137"/>
    </row>
    <row r="553" spans="4:6" ht="13" x14ac:dyDescent="0.3">
      <c r="D553" s="137"/>
      <c r="E553" s="109"/>
      <c r="F553" s="137"/>
    </row>
    <row r="554" spans="4:6" ht="13" x14ac:dyDescent="0.3">
      <c r="D554" s="137"/>
      <c r="E554" s="109"/>
      <c r="F554" s="137"/>
    </row>
    <row r="555" spans="4:6" ht="13" x14ac:dyDescent="0.3">
      <c r="D555" s="137"/>
      <c r="E555" s="109"/>
      <c r="F555" s="137"/>
    </row>
    <row r="556" spans="4:6" ht="13" x14ac:dyDescent="0.3">
      <c r="D556" s="137"/>
      <c r="E556" s="109"/>
      <c r="F556" s="137"/>
    </row>
    <row r="557" spans="4:6" ht="13" x14ac:dyDescent="0.3">
      <c r="D557" s="137"/>
      <c r="E557" s="109"/>
      <c r="F557" s="137"/>
    </row>
    <row r="558" spans="4:6" ht="13" x14ac:dyDescent="0.3">
      <c r="D558" s="137"/>
      <c r="E558" s="109"/>
      <c r="F558" s="137"/>
    </row>
    <row r="559" spans="4:6" ht="13" x14ac:dyDescent="0.3">
      <c r="D559" s="137"/>
      <c r="E559" s="109"/>
      <c r="F559" s="137"/>
    </row>
    <row r="560" spans="4:6" ht="13" x14ac:dyDescent="0.3">
      <c r="D560" s="137"/>
      <c r="E560" s="109"/>
      <c r="F560" s="137"/>
    </row>
    <row r="561" spans="4:6" ht="13" x14ac:dyDescent="0.3">
      <c r="D561" s="137"/>
      <c r="E561" s="109"/>
      <c r="F561" s="137"/>
    </row>
    <row r="562" spans="4:6" ht="13" x14ac:dyDescent="0.3">
      <c r="D562" s="137"/>
      <c r="E562" s="109"/>
      <c r="F562" s="137"/>
    </row>
    <row r="563" spans="4:6" ht="13" x14ac:dyDescent="0.3">
      <c r="D563" s="137"/>
      <c r="E563" s="109"/>
      <c r="F563" s="137"/>
    </row>
    <row r="564" spans="4:6" ht="13" x14ac:dyDescent="0.3">
      <c r="D564" s="137"/>
      <c r="E564" s="109"/>
      <c r="F564" s="137"/>
    </row>
    <row r="565" spans="4:6" ht="13" x14ac:dyDescent="0.3">
      <c r="D565" s="137"/>
      <c r="E565" s="109"/>
      <c r="F565" s="137"/>
    </row>
    <row r="566" spans="4:6" ht="13" x14ac:dyDescent="0.3">
      <c r="D566" s="137"/>
      <c r="E566" s="109"/>
      <c r="F566" s="137"/>
    </row>
    <row r="567" spans="4:6" ht="13" x14ac:dyDescent="0.3">
      <c r="D567" s="137"/>
      <c r="E567" s="109"/>
      <c r="F567" s="137"/>
    </row>
    <row r="568" spans="4:6" ht="13" x14ac:dyDescent="0.3">
      <c r="D568" s="137"/>
      <c r="E568" s="109"/>
      <c r="F568" s="137"/>
    </row>
    <row r="569" spans="4:6" ht="13" x14ac:dyDescent="0.3">
      <c r="D569" s="137"/>
      <c r="E569" s="109"/>
      <c r="F569" s="137"/>
    </row>
    <row r="570" spans="4:6" ht="13" x14ac:dyDescent="0.3">
      <c r="D570" s="137"/>
      <c r="E570" s="109"/>
      <c r="F570" s="137"/>
    </row>
    <row r="571" spans="4:6" ht="13" x14ac:dyDescent="0.3">
      <c r="D571" s="137"/>
      <c r="E571" s="109"/>
      <c r="F571" s="137"/>
    </row>
    <row r="572" spans="4:6" ht="13" x14ac:dyDescent="0.3">
      <c r="D572" s="137"/>
      <c r="E572" s="109"/>
      <c r="F572" s="137"/>
    </row>
    <row r="573" spans="4:6" ht="13" x14ac:dyDescent="0.3">
      <c r="D573" s="137"/>
      <c r="E573" s="109"/>
      <c r="F573" s="137"/>
    </row>
    <row r="574" spans="4:6" ht="13" x14ac:dyDescent="0.3">
      <c r="D574" s="137"/>
      <c r="E574" s="109"/>
      <c r="F574" s="137"/>
    </row>
    <row r="575" spans="4:6" ht="13" x14ac:dyDescent="0.3">
      <c r="D575" s="137"/>
      <c r="E575" s="109"/>
      <c r="F575" s="137"/>
    </row>
    <row r="576" spans="4:6" ht="13" x14ac:dyDescent="0.3">
      <c r="D576" s="137"/>
      <c r="E576" s="109"/>
      <c r="F576" s="137"/>
    </row>
    <row r="577" spans="4:6" ht="13" x14ac:dyDescent="0.3">
      <c r="D577" s="137"/>
      <c r="E577" s="109"/>
      <c r="F577" s="137"/>
    </row>
    <row r="578" spans="4:6" ht="13" x14ac:dyDescent="0.3">
      <c r="D578" s="137"/>
      <c r="E578" s="109"/>
      <c r="F578" s="137"/>
    </row>
    <row r="579" spans="4:6" ht="13" x14ac:dyDescent="0.3">
      <c r="D579" s="137"/>
      <c r="E579" s="109"/>
      <c r="F579" s="137"/>
    </row>
    <row r="580" spans="4:6" ht="13" x14ac:dyDescent="0.3">
      <c r="D580" s="137"/>
      <c r="E580" s="109"/>
      <c r="F580" s="137"/>
    </row>
    <row r="581" spans="4:6" ht="13" x14ac:dyDescent="0.3">
      <c r="D581" s="137"/>
      <c r="E581" s="109"/>
      <c r="F581" s="137"/>
    </row>
    <row r="582" spans="4:6" ht="13" x14ac:dyDescent="0.3">
      <c r="D582" s="137"/>
      <c r="E582" s="109"/>
      <c r="F582" s="137"/>
    </row>
    <row r="583" spans="4:6" ht="13" x14ac:dyDescent="0.3">
      <c r="D583" s="137"/>
      <c r="E583" s="109"/>
      <c r="F583" s="137"/>
    </row>
    <row r="584" spans="4:6" ht="13" x14ac:dyDescent="0.3">
      <c r="D584" s="137"/>
      <c r="E584" s="109"/>
      <c r="F584" s="137"/>
    </row>
    <row r="585" spans="4:6" ht="13" x14ac:dyDescent="0.3">
      <c r="D585" s="137"/>
      <c r="E585" s="109"/>
      <c r="F585" s="137"/>
    </row>
    <row r="586" spans="4:6" ht="13" x14ac:dyDescent="0.3">
      <c r="D586" s="137"/>
      <c r="E586" s="109"/>
      <c r="F586" s="137"/>
    </row>
    <row r="587" spans="4:6" ht="13" x14ac:dyDescent="0.3">
      <c r="D587" s="137"/>
      <c r="E587" s="109"/>
      <c r="F587" s="137"/>
    </row>
    <row r="588" spans="4:6" ht="13" x14ac:dyDescent="0.3">
      <c r="D588" s="137"/>
      <c r="E588" s="109"/>
      <c r="F588" s="137"/>
    </row>
    <row r="589" spans="4:6" ht="13" x14ac:dyDescent="0.3">
      <c r="D589" s="137"/>
      <c r="E589" s="109"/>
      <c r="F589" s="137"/>
    </row>
    <row r="590" spans="4:6" ht="13" x14ac:dyDescent="0.3">
      <c r="D590" s="137"/>
      <c r="E590" s="109"/>
      <c r="F590" s="137"/>
    </row>
    <row r="591" spans="4:6" ht="13" x14ac:dyDescent="0.3">
      <c r="D591" s="137"/>
      <c r="E591" s="109"/>
      <c r="F591" s="137"/>
    </row>
    <row r="592" spans="4:6" ht="13" x14ac:dyDescent="0.3">
      <c r="D592" s="137"/>
      <c r="E592" s="109"/>
      <c r="F592" s="137"/>
    </row>
    <row r="593" spans="4:6" ht="13" x14ac:dyDescent="0.3">
      <c r="D593" s="137"/>
      <c r="E593" s="109"/>
      <c r="F593" s="137"/>
    </row>
    <row r="594" spans="4:6" ht="13" x14ac:dyDescent="0.3">
      <c r="D594" s="137"/>
      <c r="E594" s="109"/>
      <c r="F594" s="137"/>
    </row>
    <row r="595" spans="4:6" ht="13" x14ac:dyDescent="0.3">
      <c r="D595" s="137"/>
      <c r="E595" s="109"/>
      <c r="F595" s="137"/>
    </row>
    <row r="596" spans="4:6" ht="13" x14ac:dyDescent="0.3">
      <c r="D596" s="137"/>
      <c r="E596" s="109"/>
      <c r="F596" s="137"/>
    </row>
    <row r="597" spans="4:6" ht="13" x14ac:dyDescent="0.3">
      <c r="D597" s="137"/>
      <c r="E597" s="109"/>
      <c r="F597" s="137"/>
    </row>
    <row r="598" spans="4:6" ht="13" x14ac:dyDescent="0.3">
      <c r="D598" s="137"/>
      <c r="E598" s="109"/>
      <c r="F598" s="137"/>
    </row>
    <row r="599" spans="4:6" ht="13" x14ac:dyDescent="0.3">
      <c r="D599" s="137"/>
      <c r="E599" s="109"/>
      <c r="F599" s="137"/>
    </row>
    <row r="600" spans="4:6" ht="13" x14ac:dyDescent="0.3">
      <c r="D600" s="137"/>
      <c r="E600" s="109"/>
      <c r="F600" s="137"/>
    </row>
    <row r="601" spans="4:6" ht="13" x14ac:dyDescent="0.3">
      <c r="D601" s="137"/>
      <c r="E601" s="109"/>
      <c r="F601" s="137"/>
    </row>
    <row r="602" spans="4:6" ht="13" x14ac:dyDescent="0.3">
      <c r="D602" s="137"/>
      <c r="E602" s="109"/>
      <c r="F602" s="137"/>
    </row>
    <row r="603" spans="4:6" ht="13" x14ac:dyDescent="0.3">
      <c r="D603" s="137"/>
      <c r="E603" s="109"/>
      <c r="F603" s="137"/>
    </row>
    <row r="604" spans="4:6" ht="13" x14ac:dyDescent="0.3">
      <c r="D604" s="137"/>
      <c r="E604" s="109"/>
      <c r="F604" s="137"/>
    </row>
    <row r="605" spans="4:6" ht="13" x14ac:dyDescent="0.3">
      <c r="D605" s="137"/>
      <c r="E605" s="109"/>
      <c r="F605" s="137"/>
    </row>
    <row r="606" spans="4:6" ht="13" x14ac:dyDescent="0.3">
      <c r="D606" s="137"/>
      <c r="E606" s="109"/>
      <c r="F606" s="137"/>
    </row>
    <row r="607" spans="4:6" ht="13" x14ac:dyDescent="0.3">
      <c r="D607" s="137"/>
      <c r="E607" s="109"/>
      <c r="F607" s="137"/>
    </row>
    <row r="608" spans="4:6" ht="13" x14ac:dyDescent="0.3">
      <c r="D608" s="137"/>
      <c r="E608" s="109"/>
      <c r="F608" s="137"/>
    </row>
    <row r="609" spans="4:6" ht="13" x14ac:dyDescent="0.3">
      <c r="D609" s="137"/>
      <c r="E609" s="109"/>
      <c r="F609" s="137"/>
    </row>
    <row r="610" spans="4:6" ht="13" x14ac:dyDescent="0.3">
      <c r="D610" s="137"/>
      <c r="E610" s="109"/>
      <c r="F610" s="137"/>
    </row>
    <row r="611" spans="4:6" ht="13" x14ac:dyDescent="0.3">
      <c r="D611" s="137"/>
      <c r="E611" s="109"/>
      <c r="F611" s="137"/>
    </row>
    <row r="612" spans="4:6" ht="13" x14ac:dyDescent="0.3">
      <c r="D612" s="137"/>
      <c r="E612" s="109"/>
      <c r="F612" s="137"/>
    </row>
    <row r="613" spans="4:6" ht="13" x14ac:dyDescent="0.3">
      <c r="D613" s="137"/>
      <c r="E613" s="109"/>
      <c r="F613" s="137"/>
    </row>
    <row r="614" spans="4:6" ht="13" x14ac:dyDescent="0.3">
      <c r="D614" s="137"/>
      <c r="E614" s="109"/>
      <c r="F614" s="137"/>
    </row>
    <row r="615" spans="4:6" ht="13" x14ac:dyDescent="0.3">
      <c r="D615" s="137"/>
      <c r="E615" s="109"/>
      <c r="F615" s="137"/>
    </row>
    <row r="616" spans="4:6" ht="13" x14ac:dyDescent="0.3">
      <c r="D616" s="137"/>
      <c r="E616" s="109"/>
      <c r="F616" s="137"/>
    </row>
    <row r="617" spans="4:6" ht="13" x14ac:dyDescent="0.3">
      <c r="D617" s="137"/>
      <c r="E617" s="109"/>
      <c r="F617" s="137"/>
    </row>
    <row r="618" spans="4:6" ht="13" x14ac:dyDescent="0.3">
      <c r="D618" s="137"/>
      <c r="E618" s="109"/>
      <c r="F618" s="137"/>
    </row>
    <row r="619" spans="4:6" ht="13" x14ac:dyDescent="0.3">
      <c r="D619" s="137"/>
      <c r="E619" s="109"/>
      <c r="F619" s="137"/>
    </row>
    <row r="620" spans="4:6" ht="13" x14ac:dyDescent="0.3">
      <c r="D620" s="137"/>
      <c r="E620" s="109"/>
      <c r="F620" s="137"/>
    </row>
    <row r="621" spans="4:6" ht="13" x14ac:dyDescent="0.3">
      <c r="D621" s="137"/>
      <c r="E621" s="109"/>
      <c r="F621" s="137"/>
    </row>
    <row r="622" spans="4:6" ht="13" x14ac:dyDescent="0.3">
      <c r="D622" s="137"/>
      <c r="E622" s="109"/>
      <c r="F622" s="137"/>
    </row>
    <row r="623" spans="4:6" ht="13" x14ac:dyDescent="0.3">
      <c r="D623" s="137"/>
      <c r="E623" s="109"/>
      <c r="F623" s="137"/>
    </row>
    <row r="624" spans="4:6" ht="13" x14ac:dyDescent="0.3">
      <c r="D624" s="137"/>
      <c r="E624" s="109"/>
      <c r="F624" s="137"/>
    </row>
    <row r="625" spans="4:6" ht="13" x14ac:dyDescent="0.3">
      <c r="D625" s="137"/>
      <c r="E625" s="109"/>
      <c r="F625" s="137"/>
    </row>
    <row r="626" spans="4:6" ht="13" x14ac:dyDescent="0.3">
      <c r="D626" s="137"/>
      <c r="E626" s="109"/>
      <c r="F626" s="137"/>
    </row>
    <row r="627" spans="4:6" ht="13" x14ac:dyDescent="0.3">
      <c r="D627" s="137"/>
      <c r="E627" s="109"/>
      <c r="F627" s="137"/>
    </row>
    <row r="628" spans="4:6" ht="13" x14ac:dyDescent="0.3">
      <c r="D628" s="137"/>
      <c r="E628" s="109"/>
      <c r="F628" s="137"/>
    </row>
    <row r="629" spans="4:6" ht="13" x14ac:dyDescent="0.3">
      <c r="D629" s="137"/>
      <c r="E629" s="109"/>
      <c r="F629" s="137"/>
    </row>
    <row r="630" spans="4:6" ht="13" x14ac:dyDescent="0.3">
      <c r="D630" s="137"/>
      <c r="E630" s="109"/>
      <c r="F630" s="137"/>
    </row>
    <row r="631" spans="4:6" ht="13" x14ac:dyDescent="0.3">
      <c r="D631" s="137"/>
      <c r="E631" s="109"/>
      <c r="F631" s="137"/>
    </row>
    <row r="632" spans="4:6" ht="13" x14ac:dyDescent="0.3">
      <c r="D632" s="137"/>
      <c r="E632" s="109"/>
      <c r="F632" s="137"/>
    </row>
    <row r="633" spans="4:6" ht="13" x14ac:dyDescent="0.3">
      <c r="D633" s="137"/>
      <c r="E633" s="109"/>
      <c r="F633" s="137"/>
    </row>
    <row r="634" spans="4:6" ht="13" x14ac:dyDescent="0.3">
      <c r="D634" s="137"/>
      <c r="E634" s="109"/>
      <c r="F634" s="137"/>
    </row>
    <row r="635" spans="4:6" ht="13" x14ac:dyDescent="0.3">
      <c r="D635" s="137"/>
      <c r="E635" s="109"/>
      <c r="F635" s="137"/>
    </row>
    <row r="636" spans="4:6" ht="13" x14ac:dyDescent="0.3">
      <c r="D636" s="137"/>
      <c r="E636" s="109"/>
      <c r="F636" s="137"/>
    </row>
    <row r="637" spans="4:6" ht="13" x14ac:dyDescent="0.3">
      <c r="D637" s="137"/>
      <c r="E637" s="109"/>
      <c r="F637" s="137"/>
    </row>
    <row r="638" spans="4:6" ht="13" x14ac:dyDescent="0.3">
      <c r="D638" s="137"/>
      <c r="E638" s="109"/>
      <c r="F638" s="137"/>
    </row>
    <row r="639" spans="4:6" ht="13" x14ac:dyDescent="0.3">
      <c r="D639" s="137"/>
      <c r="E639" s="109"/>
      <c r="F639" s="137"/>
    </row>
    <row r="640" spans="4:6" ht="13" x14ac:dyDescent="0.3">
      <c r="D640" s="137"/>
      <c r="E640" s="109"/>
      <c r="F640" s="137"/>
    </row>
    <row r="641" spans="4:6" ht="13" x14ac:dyDescent="0.3">
      <c r="D641" s="137"/>
      <c r="E641" s="109"/>
      <c r="F641" s="137"/>
    </row>
    <row r="642" spans="4:6" ht="13" x14ac:dyDescent="0.3">
      <c r="D642" s="137"/>
      <c r="E642" s="109"/>
      <c r="F642" s="137"/>
    </row>
    <row r="643" spans="4:6" ht="13" x14ac:dyDescent="0.3">
      <c r="D643" s="137"/>
      <c r="E643" s="109"/>
      <c r="F643" s="137"/>
    </row>
    <row r="644" spans="4:6" ht="13" x14ac:dyDescent="0.3">
      <c r="D644" s="137"/>
      <c r="E644" s="109"/>
      <c r="F644" s="137"/>
    </row>
    <row r="645" spans="4:6" ht="13" x14ac:dyDescent="0.3">
      <c r="D645" s="137"/>
      <c r="E645" s="109"/>
      <c r="F645" s="137"/>
    </row>
    <row r="646" spans="4:6" ht="13" x14ac:dyDescent="0.3">
      <c r="D646" s="137"/>
      <c r="E646" s="109"/>
      <c r="F646" s="137"/>
    </row>
    <row r="647" spans="4:6" ht="13" x14ac:dyDescent="0.3">
      <c r="D647" s="137"/>
      <c r="E647" s="109"/>
      <c r="F647" s="137"/>
    </row>
    <row r="648" spans="4:6" ht="13" x14ac:dyDescent="0.3">
      <c r="D648" s="137"/>
      <c r="E648" s="109"/>
      <c r="F648" s="137"/>
    </row>
    <row r="649" spans="4:6" ht="13" x14ac:dyDescent="0.3">
      <c r="D649" s="137"/>
      <c r="E649" s="109"/>
      <c r="F649" s="137"/>
    </row>
    <row r="650" spans="4:6" ht="13" x14ac:dyDescent="0.3">
      <c r="D650" s="137"/>
      <c r="E650" s="109"/>
      <c r="F650" s="137"/>
    </row>
    <row r="651" spans="4:6" ht="13" x14ac:dyDescent="0.3">
      <c r="D651" s="137"/>
      <c r="E651" s="109"/>
      <c r="F651" s="137"/>
    </row>
    <row r="652" spans="4:6" ht="13" x14ac:dyDescent="0.3">
      <c r="D652" s="137"/>
      <c r="E652" s="109"/>
      <c r="F652" s="137"/>
    </row>
    <row r="653" spans="4:6" ht="13" x14ac:dyDescent="0.3">
      <c r="D653" s="137"/>
      <c r="E653" s="109"/>
      <c r="F653" s="137"/>
    </row>
    <row r="654" spans="4:6" ht="13" x14ac:dyDescent="0.3">
      <c r="D654" s="137"/>
      <c r="E654" s="109"/>
      <c r="F654" s="137"/>
    </row>
    <row r="655" spans="4:6" ht="13" x14ac:dyDescent="0.3">
      <c r="D655" s="137"/>
      <c r="E655" s="109"/>
      <c r="F655" s="137"/>
    </row>
    <row r="656" spans="4:6" ht="13" x14ac:dyDescent="0.3">
      <c r="D656" s="137"/>
      <c r="E656" s="109"/>
      <c r="F656" s="137"/>
    </row>
    <row r="657" spans="4:6" ht="13" x14ac:dyDescent="0.3">
      <c r="D657" s="137"/>
      <c r="E657" s="109"/>
      <c r="F657" s="137"/>
    </row>
    <row r="658" spans="4:6" ht="13" x14ac:dyDescent="0.3">
      <c r="D658" s="137"/>
      <c r="E658" s="109"/>
      <c r="F658" s="137"/>
    </row>
    <row r="659" spans="4:6" ht="13" x14ac:dyDescent="0.3">
      <c r="D659" s="137"/>
      <c r="E659" s="109"/>
      <c r="F659" s="137"/>
    </row>
    <row r="660" spans="4:6" ht="13" x14ac:dyDescent="0.3">
      <c r="D660" s="137"/>
      <c r="E660" s="109"/>
      <c r="F660" s="137"/>
    </row>
    <row r="661" spans="4:6" ht="13" x14ac:dyDescent="0.3">
      <c r="D661" s="137"/>
      <c r="E661" s="109"/>
      <c r="F661" s="137"/>
    </row>
    <row r="662" spans="4:6" ht="13" x14ac:dyDescent="0.3">
      <c r="D662" s="137"/>
      <c r="E662" s="109"/>
      <c r="F662" s="137"/>
    </row>
    <row r="663" spans="4:6" ht="13" x14ac:dyDescent="0.3">
      <c r="D663" s="137"/>
      <c r="E663" s="109"/>
      <c r="F663" s="137"/>
    </row>
    <row r="664" spans="4:6" ht="13" x14ac:dyDescent="0.3">
      <c r="D664" s="137"/>
      <c r="E664" s="109"/>
      <c r="F664" s="137"/>
    </row>
    <row r="665" spans="4:6" ht="13" x14ac:dyDescent="0.3">
      <c r="D665" s="137"/>
      <c r="E665" s="109"/>
      <c r="F665" s="137"/>
    </row>
    <row r="666" spans="4:6" ht="13" x14ac:dyDescent="0.3">
      <c r="D666" s="137"/>
      <c r="E666" s="109"/>
      <c r="F666" s="137"/>
    </row>
    <row r="667" spans="4:6" ht="13" x14ac:dyDescent="0.3">
      <c r="D667" s="137"/>
      <c r="E667" s="109"/>
      <c r="F667" s="137"/>
    </row>
    <row r="668" spans="4:6" ht="13" x14ac:dyDescent="0.3">
      <c r="D668" s="137"/>
      <c r="E668" s="109"/>
      <c r="F668" s="137"/>
    </row>
    <row r="669" spans="4:6" ht="13" x14ac:dyDescent="0.3">
      <c r="D669" s="137"/>
      <c r="E669" s="109"/>
      <c r="F669" s="137"/>
    </row>
    <row r="670" spans="4:6" ht="13" x14ac:dyDescent="0.3">
      <c r="D670" s="137"/>
      <c r="E670" s="109"/>
      <c r="F670" s="137"/>
    </row>
    <row r="671" spans="4:6" ht="13" x14ac:dyDescent="0.3">
      <c r="D671" s="137"/>
      <c r="E671" s="109"/>
      <c r="F671" s="137"/>
    </row>
    <row r="672" spans="4:6" ht="13" x14ac:dyDescent="0.3">
      <c r="D672" s="137"/>
      <c r="E672" s="109"/>
      <c r="F672" s="137"/>
    </row>
    <row r="673" spans="4:6" ht="13" x14ac:dyDescent="0.3">
      <c r="D673" s="137"/>
      <c r="E673" s="109"/>
      <c r="F673" s="137"/>
    </row>
    <row r="674" spans="4:6" ht="13" x14ac:dyDescent="0.3">
      <c r="D674" s="137"/>
      <c r="E674" s="109"/>
      <c r="F674" s="137"/>
    </row>
    <row r="675" spans="4:6" ht="13" x14ac:dyDescent="0.3">
      <c r="D675" s="137"/>
      <c r="E675" s="109"/>
      <c r="F675" s="137"/>
    </row>
    <row r="676" spans="4:6" ht="13" x14ac:dyDescent="0.3">
      <c r="D676" s="137"/>
      <c r="E676" s="109"/>
      <c r="F676" s="137"/>
    </row>
    <row r="677" spans="4:6" ht="13" x14ac:dyDescent="0.3">
      <c r="D677" s="137"/>
      <c r="E677" s="109"/>
      <c r="F677" s="137"/>
    </row>
    <row r="678" spans="4:6" ht="13" x14ac:dyDescent="0.3">
      <c r="D678" s="137"/>
      <c r="E678" s="109"/>
      <c r="F678" s="137"/>
    </row>
    <row r="679" spans="4:6" ht="13" x14ac:dyDescent="0.3">
      <c r="D679" s="137"/>
      <c r="E679" s="109"/>
      <c r="F679" s="137"/>
    </row>
    <row r="680" spans="4:6" ht="13" x14ac:dyDescent="0.3">
      <c r="D680" s="137"/>
      <c r="E680" s="109"/>
      <c r="F680" s="137"/>
    </row>
    <row r="681" spans="4:6" ht="13" x14ac:dyDescent="0.3">
      <c r="D681" s="137"/>
      <c r="E681" s="109"/>
      <c r="F681" s="137"/>
    </row>
    <row r="682" spans="4:6" ht="13" x14ac:dyDescent="0.3">
      <c r="D682" s="137"/>
      <c r="E682" s="109"/>
      <c r="F682" s="137"/>
    </row>
    <row r="683" spans="4:6" ht="13" x14ac:dyDescent="0.3">
      <c r="D683" s="137"/>
      <c r="E683" s="109"/>
      <c r="F683" s="137"/>
    </row>
    <row r="684" spans="4:6" ht="13" x14ac:dyDescent="0.3">
      <c r="D684" s="137"/>
      <c r="E684" s="109"/>
      <c r="F684" s="137"/>
    </row>
    <row r="685" spans="4:6" ht="13" x14ac:dyDescent="0.3">
      <c r="D685" s="137"/>
      <c r="E685" s="109"/>
      <c r="F685" s="137"/>
    </row>
    <row r="686" spans="4:6" ht="13" x14ac:dyDescent="0.3">
      <c r="D686" s="137"/>
      <c r="E686" s="109"/>
      <c r="F686" s="137"/>
    </row>
    <row r="687" spans="4:6" ht="13" x14ac:dyDescent="0.3">
      <c r="D687" s="137"/>
      <c r="E687" s="109"/>
      <c r="F687" s="137"/>
    </row>
    <row r="688" spans="4:6" ht="13" x14ac:dyDescent="0.3">
      <c r="D688" s="137"/>
      <c r="E688" s="109"/>
      <c r="F688" s="137"/>
    </row>
    <row r="689" spans="4:6" ht="13" x14ac:dyDescent="0.3">
      <c r="D689" s="137"/>
      <c r="E689" s="109"/>
      <c r="F689" s="137"/>
    </row>
    <row r="690" spans="4:6" ht="13" x14ac:dyDescent="0.3">
      <c r="D690" s="137"/>
      <c r="E690" s="109"/>
      <c r="F690" s="137"/>
    </row>
    <row r="691" spans="4:6" ht="13" x14ac:dyDescent="0.3">
      <c r="D691" s="137"/>
      <c r="E691" s="109"/>
      <c r="F691" s="137"/>
    </row>
    <row r="692" spans="4:6" ht="13" x14ac:dyDescent="0.3">
      <c r="D692" s="137"/>
      <c r="E692" s="109"/>
      <c r="F692" s="137"/>
    </row>
    <row r="693" spans="4:6" ht="13" x14ac:dyDescent="0.3">
      <c r="D693" s="137"/>
      <c r="E693" s="109"/>
      <c r="F693" s="137"/>
    </row>
    <row r="694" spans="4:6" ht="13" x14ac:dyDescent="0.3">
      <c r="D694" s="137"/>
      <c r="E694" s="109"/>
      <c r="F694" s="137"/>
    </row>
    <row r="695" spans="4:6" ht="13" x14ac:dyDescent="0.3">
      <c r="D695" s="137"/>
      <c r="E695" s="109"/>
      <c r="F695" s="137"/>
    </row>
    <row r="696" spans="4:6" ht="13" x14ac:dyDescent="0.3">
      <c r="D696" s="137"/>
      <c r="E696" s="109"/>
      <c r="F696" s="137"/>
    </row>
    <row r="697" spans="4:6" ht="13" x14ac:dyDescent="0.3">
      <c r="D697" s="137"/>
      <c r="E697" s="109"/>
      <c r="F697" s="137"/>
    </row>
    <row r="698" spans="4:6" ht="13" x14ac:dyDescent="0.3">
      <c r="D698" s="137"/>
      <c r="E698" s="109"/>
      <c r="F698" s="137"/>
    </row>
    <row r="699" spans="4:6" ht="13" x14ac:dyDescent="0.3">
      <c r="D699" s="137"/>
      <c r="E699" s="109"/>
      <c r="F699" s="137"/>
    </row>
    <row r="700" spans="4:6" ht="13" x14ac:dyDescent="0.3">
      <c r="D700" s="137"/>
      <c r="E700" s="109"/>
      <c r="F700" s="137"/>
    </row>
    <row r="701" spans="4:6" ht="13" x14ac:dyDescent="0.3">
      <c r="D701" s="137"/>
      <c r="E701" s="109"/>
      <c r="F701" s="137"/>
    </row>
    <row r="702" spans="4:6" ht="13" x14ac:dyDescent="0.3">
      <c r="D702" s="137"/>
      <c r="E702" s="109"/>
      <c r="F702" s="137"/>
    </row>
    <row r="703" spans="4:6" ht="13" x14ac:dyDescent="0.3">
      <c r="D703" s="137"/>
      <c r="E703" s="109"/>
      <c r="F703" s="137"/>
    </row>
    <row r="704" spans="4:6" ht="13" x14ac:dyDescent="0.3">
      <c r="D704" s="137"/>
      <c r="E704" s="109"/>
      <c r="F704" s="137"/>
    </row>
    <row r="705" spans="4:6" ht="13" x14ac:dyDescent="0.3">
      <c r="D705" s="137"/>
      <c r="E705" s="109"/>
      <c r="F705" s="137"/>
    </row>
    <row r="706" spans="4:6" ht="13" x14ac:dyDescent="0.3">
      <c r="D706" s="137"/>
      <c r="E706" s="109"/>
      <c r="F706" s="137"/>
    </row>
    <row r="707" spans="4:6" ht="13" x14ac:dyDescent="0.3">
      <c r="D707" s="137"/>
      <c r="E707" s="109"/>
      <c r="F707" s="137"/>
    </row>
    <row r="708" spans="4:6" ht="13" x14ac:dyDescent="0.3">
      <c r="D708" s="137"/>
      <c r="E708" s="109"/>
      <c r="F708" s="137"/>
    </row>
    <row r="709" spans="4:6" ht="13" x14ac:dyDescent="0.3">
      <c r="D709" s="137"/>
      <c r="E709" s="109"/>
      <c r="F709" s="137"/>
    </row>
    <row r="710" spans="4:6" ht="13" x14ac:dyDescent="0.3">
      <c r="D710" s="137"/>
      <c r="E710" s="109"/>
      <c r="F710" s="137"/>
    </row>
    <row r="711" spans="4:6" ht="13" x14ac:dyDescent="0.3">
      <c r="D711" s="137"/>
      <c r="E711" s="109"/>
      <c r="F711" s="137"/>
    </row>
    <row r="712" spans="4:6" ht="13" x14ac:dyDescent="0.3">
      <c r="D712" s="137"/>
      <c r="E712" s="109"/>
      <c r="F712" s="137"/>
    </row>
    <row r="713" spans="4:6" ht="13" x14ac:dyDescent="0.3">
      <c r="D713" s="137"/>
      <c r="E713" s="109"/>
      <c r="F713" s="137"/>
    </row>
    <row r="714" spans="4:6" ht="13" x14ac:dyDescent="0.3">
      <c r="D714" s="137"/>
      <c r="E714" s="109"/>
      <c r="F714" s="137"/>
    </row>
    <row r="715" spans="4:6" ht="13" x14ac:dyDescent="0.3">
      <c r="D715" s="137"/>
      <c r="E715" s="109"/>
      <c r="F715" s="137"/>
    </row>
    <row r="716" spans="4:6" ht="13" x14ac:dyDescent="0.3">
      <c r="D716" s="137"/>
      <c r="E716" s="109"/>
      <c r="F716" s="137"/>
    </row>
    <row r="717" spans="4:6" ht="13" x14ac:dyDescent="0.3">
      <c r="D717" s="137"/>
      <c r="E717" s="109"/>
      <c r="F717" s="137"/>
    </row>
    <row r="718" spans="4:6" ht="13" x14ac:dyDescent="0.3">
      <c r="D718" s="137"/>
      <c r="E718" s="109"/>
      <c r="F718" s="137"/>
    </row>
    <row r="719" spans="4:6" ht="13" x14ac:dyDescent="0.3">
      <c r="D719" s="137"/>
      <c r="E719" s="109"/>
      <c r="F719" s="137"/>
    </row>
    <row r="720" spans="4:6" ht="13" x14ac:dyDescent="0.3">
      <c r="D720" s="137"/>
      <c r="E720" s="109"/>
      <c r="F720" s="137"/>
    </row>
    <row r="721" spans="4:6" ht="13" x14ac:dyDescent="0.3">
      <c r="D721" s="137"/>
      <c r="E721" s="109"/>
      <c r="F721" s="137"/>
    </row>
    <row r="722" spans="4:6" ht="13" x14ac:dyDescent="0.3">
      <c r="D722" s="137"/>
      <c r="E722" s="109"/>
      <c r="F722" s="137"/>
    </row>
    <row r="723" spans="4:6" ht="13" x14ac:dyDescent="0.3">
      <c r="D723" s="137"/>
      <c r="E723" s="109"/>
      <c r="F723" s="137"/>
    </row>
    <row r="724" spans="4:6" ht="13" x14ac:dyDescent="0.3">
      <c r="D724" s="137"/>
      <c r="E724" s="109"/>
      <c r="F724" s="137"/>
    </row>
    <row r="725" spans="4:6" ht="13" x14ac:dyDescent="0.3">
      <c r="D725" s="137"/>
      <c r="E725" s="109"/>
      <c r="F725" s="137"/>
    </row>
    <row r="726" spans="4:6" ht="13" x14ac:dyDescent="0.3">
      <c r="D726" s="137"/>
      <c r="E726" s="109"/>
      <c r="F726" s="137"/>
    </row>
    <row r="727" spans="4:6" ht="13" x14ac:dyDescent="0.3">
      <c r="D727" s="137"/>
      <c r="E727" s="109"/>
      <c r="F727" s="137"/>
    </row>
    <row r="728" spans="4:6" ht="13" x14ac:dyDescent="0.3">
      <c r="D728" s="137"/>
      <c r="E728" s="109"/>
      <c r="F728" s="137"/>
    </row>
    <row r="729" spans="4:6" ht="13" x14ac:dyDescent="0.3">
      <c r="D729" s="137"/>
      <c r="E729" s="109"/>
      <c r="F729" s="137"/>
    </row>
    <row r="730" spans="4:6" ht="13" x14ac:dyDescent="0.3">
      <c r="D730" s="137"/>
      <c r="E730" s="109"/>
      <c r="F730" s="137"/>
    </row>
    <row r="731" spans="4:6" ht="13" x14ac:dyDescent="0.3">
      <c r="D731" s="137"/>
      <c r="E731" s="109"/>
      <c r="F731" s="137"/>
    </row>
    <row r="732" spans="4:6" ht="13" x14ac:dyDescent="0.3">
      <c r="D732" s="137"/>
      <c r="E732" s="109"/>
      <c r="F732" s="137"/>
    </row>
    <row r="733" spans="4:6" ht="13" x14ac:dyDescent="0.3">
      <c r="D733" s="137"/>
      <c r="E733" s="109"/>
      <c r="F733" s="137"/>
    </row>
    <row r="734" spans="4:6" ht="13" x14ac:dyDescent="0.3">
      <c r="D734" s="137"/>
      <c r="E734" s="109"/>
      <c r="F734" s="137"/>
    </row>
    <row r="735" spans="4:6" ht="13" x14ac:dyDescent="0.3">
      <c r="D735" s="137"/>
      <c r="E735" s="109"/>
      <c r="F735" s="137"/>
    </row>
    <row r="736" spans="4:6" ht="13" x14ac:dyDescent="0.3">
      <c r="D736" s="137"/>
      <c r="E736" s="109"/>
      <c r="F736" s="137"/>
    </row>
    <row r="737" spans="4:6" ht="13" x14ac:dyDescent="0.3">
      <c r="D737" s="137"/>
      <c r="E737" s="109"/>
      <c r="F737" s="137"/>
    </row>
    <row r="738" spans="4:6" ht="13" x14ac:dyDescent="0.3">
      <c r="D738" s="137"/>
      <c r="E738" s="109"/>
      <c r="F738" s="137"/>
    </row>
    <row r="739" spans="4:6" ht="13" x14ac:dyDescent="0.3">
      <c r="D739" s="137"/>
      <c r="E739" s="109"/>
      <c r="F739" s="137"/>
    </row>
    <row r="740" spans="4:6" ht="13" x14ac:dyDescent="0.3">
      <c r="D740" s="137"/>
      <c r="E740" s="109"/>
      <c r="F740" s="137"/>
    </row>
    <row r="741" spans="4:6" ht="13" x14ac:dyDescent="0.3">
      <c r="D741" s="137"/>
      <c r="E741" s="109"/>
      <c r="F741" s="137"/>
    </row>
    <row r="742" spans="4:6" ht="13" x14ac:dyDescent="0.3">
      <c r="D742" s="137"/>
      <c r="E742" s="109"/>
      <c r="F742" s="137"/>
    </row>
    <row r="743" spans="4:6" ht="13" x14ac:dyDescent="0.3">
      <c r="D743" s="137"/>
      <c r="E743" s="109"/>
      <c r="F743" s="137"/>
    </row>
    <row r="744" spans="4:6" ht="13" x14ac:dyDescent="0.3">
      <c r="D744" s="137"/>
      <c r="E744" s="109"/>
      <c r="F744" s="137"/>
    </row>
    <row r="745" spans="4:6" ht="13" x14ac:dyDescent="0.3">
      <c r="D745" s="137"/>
      <c r="E745" s="109"/>
      <c r="F745" s="137"/>
    </row>
    <row r="746" spans="4:6" ht="13" x14ac:dyDescent="0.3">
      <c r="D746" s="137"/>
      <c r="E746" s="109"/>
      <c r="F746" s="137"/>
    </row>
    <row r="747" spans="4:6" ht="13" x14ac:dyDescent="0.3">
      <c r="D747" s="137"/>
      <c r="E747" s="109"/>
      <c r="F747" s="137"/>
    </row>
    <row r="748" spans="4:6" ht="13" x14ac:dyDescent="0.3">
      <c r="D748" s="137"/>
      <c r="E748" s="109"/>
      <c r="F748" s="137"/>
    </row>
    <row r="749" spans="4:6" ht="13" x14ac:dyDescent="0.3">
      <c r="D749" s="137"/>
      <c r="E749" s="109"/>
      <c r="F749" s="137"/>
    </row>
    <row r="750" spans="4:6" ht="13" x14ac:dyDescent="0.3">
      <c r="D750" s="137"/>
      <c r="E750" s="109"/>
      <c r="F750" s="137"/>
    </row>
    <row r="751" spans="4:6" ht="13" x14ac:dyDescent="0.3">
      <c r="D751" s="137"/>
      <c r="E751" s="109"/>
      <c r="F751" s="137"/>
    </row>
    <row r="752" spans="4:6" ht="13" x14ac:dyDescent="0.3">
      <c r="D752" s="137"/>
      <c r="E752" s="109"/>
      <c r="F752" s="137"/>
    </row>
    <row r="753" spans="4:6" ht="13" x14ac:dyDescent="0.3">
      <c r="D753" s="137"/>
      <c r="E753" s="109"/>
      <c r="F753" s="137"/>
    </row>
    <row r="754" spans="4:6" ht="13" x14ac:dyDescent="0.3">
      <c r="D754" s="137"/>
      <c r="E754" s="109"/>
      <c r="F754" s="137"/>
    </row>
    <row r="755" spans="4:6" ht="13" x14ac:dyDescent="0.3">
      <c r="D755" s="137"/>
      <c r="E755" s="109"/>
      <c r="F755" s="137"/>
    </row>
    <row r="756" spans="4:6" ht="13" x14ac:dyDescent="0.3">
      <c r="D756" s="137"/>
      <c r="E756" s="109"/>
      <c r="F756" s="137"/>
    </row>
    <row r="757" spans="4:6" ht="13" x14ac:dyDescent="0.3">
      <c r="D757" s="137"/>
      <c r="E757" s="109"/>
      <c r="F757" s="137"/>
    </row>
    <row r="758" spans="4:6" ht="13" x14ac:dyDescent="0.3">
      <c r="D758" s="137"/>
      <c r="E758" s="109"/>
      <c r="F758" s="137"/>
    </row>
    <row r="759" spans="4:6" ht="13" x14ac:dyDescent="0.3">
      <c r="D759" s="137"/>
      <c r="E759" s="109"/>
      <c r="F759" s="137"/>
    </row>
    <row r="760" spans="4:6" ht="13" x14ac:dyDescent="0.3">
      <c r="D760" s="137"/>
      <c r="E760" s="109"/>
      <c r="F760" s="137"/>
    </row>
    <row r="761" spans="4:6" ht="13" x14ac:dyDescent="0.3">
      <c r="D761" s="137"/>
      <c r="E761" s="109"/>
      <c r="F761" s="137"/>
    </row>
    <row r="762" spans="4:6" ht="13" x14ac:dyDescent="0.3">
      <c r="D762" s="137"/>
      <c r="E762" s="109"/>
      <c r="F762" s="137"/>
    </row>
    <row r="763" spans="4:6" ht="13" x14ac:dyDescent="0.3">
      <c r="D763" s="137"/>
      <c r="E763" s="109"/>
      <c r="F763" s="137"/>
    </row>
    <row r="764" spans="4:6" ht="13" x14ac:dyDescent="0.3">
      <c r="D764" s="137"/>
      <c r="E764" s="109"/>
      <c r="F764" s="137"/>
    </row>
    <row r="765" spans="4:6" ht="13" x14ac:dyDescent="0.3">
      <c r="D765" s="137"/>
      <c r="E765" s="109"/>
      <c r="F765" s="137"/>
    </row>
    <row r="766" spans="4:6" ht="13" x14ac:dyDescent="0.3">
      <c r="D766" s="137"/>
      <c r="E766" s="109"/>
      <c r="F766" s="137"/>
    </row>
    <row r="767" spans="4:6" ht="13" x14ac:dyDescent="0.3">
      <c r="D767" s="137"/>
      <c r="E767" s="109"/>
      <c r="F767" s="137"/>
    </row>
    <row r="768" spans="4:6" ht="13" x14ac:dyDescent="0.3">
      <c r="D768" s="137"/>
      <c r="E768" s="109"/>
      <c r="F768" s="137"/>
    </row>
    <row r="769" spans="4:6" ht="13" x14ac:dyDescent="0.3">
      <c r="D769" s="137"/>
      <c r="E769" s="109"/>
      <c r="F769" s="137"/>
    </row>
    <row r="770" spans="4:6" ht="13" x14ac:dyDescent="0.3">
      <c r="D770" s="137"/>
      <c r="E770" s="109"/>
      <c r="F770" s="137"/>
    </row>
    <row r="771" spans="4:6" ht="13" x14ac:dyDescent="0.3">
      <c r="D771" s="137"/>
      <c r="E771" s="109"/>
      <c r="F771" s="137"/>
    </row>
    <row r="772" spans="4:6" ht="13" x14ac:dyDescent="0.3">
      <c r="D772" s="137"/>
      <c r="E772" s="109"/>
      <c r="F772" s="137"/>
    </row>
    <row r="773" spans="4:6" ht="13" x14ac:dyDescent="0.3">
      <c r="D773" s="137"/>
      <c r="E773" s="109"/>
      <c r="F773" s="137"/>
    </row>
    <row r="774" spans="4:6" ht="13" x14ac:dyDescent="0.3">
      <c r="D774" s="137"/>
      <c r="E774" s="109"/>
      <c r="F774" s="137"/>
    </row>
    <row r="775" spans="4:6" ht="13" x14ac:dyDescent="0.3">
      <c r="D775" s="137"/>
      <c r="E775" s="109"/>
      <c r="F775" s="137"/>
    </row>
    <row r="776" spans="4:6" ht="13" x14ac:dyDescent="0.3">
      <c r="D776" s="137"/>
      <c r="E776" s="109"/>
      <c r="F776" s="137"/>
    </row>
    <row r="777" spans="4:6" ht="13" x14ac:dyDescent="0.3">
      <c r="D777" s="137"/>
      <c r="E777" s="109"/>
      <c r="F777" s="137"/>
    </row>
    <row r="778" spans="4:6" ht="13" x14ac:dyDescent="0.3">
      <c r="D778" s="137"/>
      <c r="E778" s="109"/>
      <c r="F778" s="137"/>
    </row>
    <row r="779" spans="4:6" ht="13" x14ac:dyDescent="0.3">
      <c r="D779" s="137"/>
      <c r="E779" s="109"/>
      <c r="F779" s="137"/>
    </row>
    <row r="780" spans="4:6" ht="13" x14ac:dyDescent="0.3">
      <c r="D780" s="137"/>
      <c r="E780" s="109"/>
      <c r="F780" s="137"/>
    </row>
    <row r="781" spans="4:6" ht="13" x14ac:dyDescent="0.3">
      <c r="D781" s="137"/>
      <c r="E781" s="109"/>
      <c r="F781" s="137"/>
    </row>
    <row r="782" spans="4:6" ht="13" x14ac:dyDescent="0.3">
      <c r="D782" s="137"/>
      <c r="E782" s="109"/>
      <c r="F782" s="137"/>
    </row>
    <row r="783" spans="4:6" ht="13" x14ac:dyDescent="0.3">
      <c r="D783" s="137"/>
      <c r="E783" s="109"/>
      <c r="F783" s="137"/>
    </row>
    <row r="784" spans="4:6" ht="13" x14ac:dyDescent="0.3">
      <c r="D784" s="137"/>
      <c r="E784" s="109"/>
      <c r="F784" s="137"/>
    </row>
    <row r="785" spans="4:6" ht="13" x14ac:dyDescent="0.3">
      <c r="D785" s="137"/>
      <c r="E785" s="109"/>
      <c r="F785" s="137"/>
    </row>
    <row r="786" spans="4:6" ht="13" x14ac:dyDescent="0.3">
      <c r="D786" s="137"/>
      <c r="E786" s="109"/>
      <c r="F786" s="137"/>
    </row>
    <row r="787" spans="4:6" ht="13" x14ac:dyDescent="0.3">
      <c r="D787" s="137"/>
      <c r="E787" s="109"/>
      <c r="F787" s="137"/>
    </row>
    <row r="788" spans="4:6" ht="13" x14ac:dyDescent="0.3">
      <c r="D788" s="137"/>
      <c r="E788" s="109"/>
      <c r="F788" s="137"/>
    </row>
    <row r="789" spans="4:6" ht="13" x14ac:dyDescent="0.3">
      <c r="D789" s="137"/>
      <c r="E789" s="109"/>
      <c r="F789" s="137"/>
    </row>
    <row r="790" spans="4:6" ht="13" x14ac:dyDescent="0.3">
      <c r="D790" s="137"/>
      <c r="E790" s="109"/>
      <c r="F790" s="137"/>
    </row>
    <row r="791" spans="4:6" ht="13" x14ac:dyDescent="0.3">
      <c r="D791" s="137"/>
      <c r="E791" s="109"/>
      <c r="F791" s="137"/>
    </row>
    <row r="792" spans="4:6" ht="13" x14ac:dyDescent="0.3">
      <c r="D792" s="137"/>
      <c r="E792" s="109"/>
      <c r="F792" s="137"/>
    </row>
    <row r="793" spans="4:6" ht="13" x14ac:dyDescent="0.3">
      <c r="D793" s="137"/>
      <c r="E793" s="109"/>
      <c r="F793" s="137"/>
    </row>
    <row r="794" spans="4:6" ht="13" x14ac:dyDescent="0.3">
      <c r="D794" s="137"/>
      <c r="E794" s="109"/>
      <c r="F794" s="137"/>
    </row>
    <row r="795" spans="4:6" ht="13" x14ac:dyDescent="0.3">
      <c r="D795" s="137"/>
      <c r="E795" s="109"/>
      <c r="F795" s="137"/>
    </row>
    <row r="796" spans="4:6" ht="13" x14ac:dyDescent="0.3">
      <c r="D796" s="137"/>
      <c r="E796" s="109"/>
      <c r="F796" s="137"/>
    </row>
    <row r="797" spans="4:6" ht="13" x14ac:dyDescent="0.3">
      <c r="D797" s="137"/>
      <c r="E797" s="109"/>
      <c r="F797" s="137"/>
    </row>
    <row r="798" spans="4:6" ht="13" x14ac:dyDescent="0.3">
      <c r="D798" s="137"/>
      <c r="E798" s="109"/>
      <c r="F798" s="137"/>
    </row>
    <row r="799" spans="4:6" ht="13" x14ac:dyDescent="0.3">
      <c r="D799" s="137"/>
      <c r="E799" s="109"/>
      <c r="F799" s="137"/>
    </row>
    <row r="800" spans="4:6" ht="13" x14ac:dyDescent="0.3">
      <c r="D800" s="137"/>
      <c r="E800" s="109"/>
      <c r="F800" s="137"/>
    </row>
    <row r="801" spans="4:6" ht="13" x14ac:dyDescent="0.3">
      <c r="D801" s="137"/>
      <c r="E801" s="109"/>
      <c r="F801" s="137"/>
    </row>
    <row r="802" spans="4:6" ht="13" x14ac:dyDescent="0.3">
      <c r="D802" s="137"/>
      <c r="E802" s="109"/>
      <c r="F802" s="137"/>
    </row>
    <row r="803" spans="4:6" ht="13" x14ac:dyDescent="0.3">
      <c r="D803" s="137"/>
      <c r="E803" s="109"/>
      <c r="F803" s="137"/>
    </row>
    <row r="804" spans="4:6" ht="13" x14ac:dyDescent="0.3">
      <c r="D804" s="137"/>
      <c r="E804" s="109"/>
      <c r="F804" s="137"/>
    </row>
    <row r="805" spans="4:6" ht="13" x14ac:dyDescent="0.3">
      <c r="D805" s="137"/>
      <c r="E805" s="109"/>
      <c r="F805" s="137"/>
    </row>
    <row r="806" spans="4:6" ht="13" x14ac:dyDescent="0.3">
      <c r="D806" s="137"/>
      <c r="E806" s="109"/>
      <c r="F806" s="137"/>
    </row>
    <row r="807" spans="4:6" ht="13" x14ac:dyDescent="0.3">
      <c r="D807" s="137"/>
      <c r="E807" s="109"/>
      <c r="F807" s="137"/>
    </row>
    <row r="808" spans="4:6" ht="13" x14ac:dyDescent="0.3">
      <c r="D808" s="137"/>
      <c r="E808" s="109"/>
      <c r="F808" s="137"/>
    </row>
    <row r="809" spans="4:6" ht="13" x14ac:dyDescent="0.3">
      <c r="D809" s="137"/>
      <c r="E809" s="109"/>
      <c r="F809" s="137"/>
    </row>
    <row r="810" spans="4:6" ht="13" x14ac:dyDescent="0.3">
      <c r="D810" s="137"/>
      <c r="E810" s="109"/>
      <c r="F810" s="137"/>
    </row>
    <row r="811" spans="4:6" ht="13" x14ac:dyDescent="0.3">
      <c r="D811" s="137"/>
      <c r="E811" s="109"/>
      <c r="F811" s="137"/>
    </row>
    <row r="812" spans="4:6" ht="13" x14ac:dyDescent="0.3">
      <c r="D812" s="137"/>
      <c r="E812" s="109"/>
      <c r="F812" s="137"/>
    </row>
    <row r="813" spans="4:6" ht="13" x14ac:dyDescent="0.3">
      <c r="D813" s="137"/>
      <c r="E813" s="109"/>
      <c r="F813" s="137"/>
    </row>
    <row r="814" spans="4:6" ht="13" x14ac:dyDescent="0.3">
      <c r="D814" s="137"/>
      <c r="E814" s="109"/>
      <c r="F814" s="137"/>
    </row>
    <row r="815" spans="4:6" ht="13" x14ac:dyDescent="0.3">
      <c r="D815" s="137"/>
      <c r="E815" s="109"/>
      <c r="F815" s="137"/>
    </row>
    <row r="816" spans="4:6" ht="13" x14ac:dyDescent="0.3">
      <c r="D816" s="137"/>
      <c r="E816" s="109"/>
      <c r="F816" s="137"/>
    </row>
    <row r="817" spans="4:6" ht="13" x14ac:dyDescent="0.3">
      <c r="D817" s="137"/>
      <c r="E817" s="109"/>
      <c r="F817" s="137"/>
    </row>
    <row r="818" spans="4:6" ht="13" x14ac:dyDescent="0.3">
      <c r="D818" s="137"/>
      <c r="E818" s="109"/>
      <c r="F818" s="137"/>
    </row>
    <row r="819" spans="4:6" ht="13" x14ac:dyDescent="0.3">
      <c r="D819" s="137"/>
      <c r="E819" s="109"/>
      <c r="F819" s="137"/>
    </row>
    <row r="820" spans="4:6" ht="13" x14ac:dyDescent="0.3">
      <c r="D820" s="137"/>
      <c r="E820" s="109"/>
      <c r="F820" s="137"/>
    </row>
    <row r="821" spans="4:6" ht="13" x14ac:dyDescent="0.3">
      <c r="D821" s="137"/>
      <c r="E821" s="109"/>
      <c r="F821" s="137"/>
    </row>
    <row r="822" spans="4:6" ht="13" x14ac:dyDescent="0.3">
      <c r="D822" s="137"/>
      <c r="E822" s="109"/>
      <c r="F822" s="137"/>
    </row>
    <row r="823" spans="4:6" ht="13" x14ac:dyDescent="0.3">
      <c r="D823" s="137"/>
      <c r="E823" s="109"/>
      <c r="F823" s="137"/>
    </row>
    <row r="824" spans="4:6" ht="13" x14ac:dyDescent="0.3">
      <c r="D824" s="137"/>
      <c r="E824" s="109"/>
      <c r="F824" s="137"/>
    </row>
    <row r="825" spans="4:6" ht="13" x14ac:dyDescent="0.3">
      <c r="D825" s="137"/>
      <c r="E825" s="109"/>
      <c r="F825" s="137"/>
    </row>
    <row r="826" spans="4:6" ht="13" x14ac:dyDescent="0.3">
      <c r="D826" s="137"/>
      <c r="E826" s="109"/>
      <c r="F826" s="137"/>
    </row>
    <row r="827" spans="4:6" ht="13" x14ac:dyDescent="0.3">
      <c r="D827" s="137"/>
      <c r="E827" s="109"/>
      <c r="F827" s="137"/>
    </row>
    <row r="828" spans="4:6" ht="13" x14ac:dyDescent="0.3">
      <c r="D828" s="137"/>
      <c r="E828" s="109"/>
      <c r="F828" s="137"/>
    </row>
    <row r="829" spans="4:6" ht="13" x14ac:dyDescent="0.3">
      <c r="D829" s="137"/>
      <c r="E829" s="109"/>
      <c r="F829" s="137"/>
    </row>
    <row r="830" spans="4:6" ht="13" x14ac:dyDescent="0.3">
      <c r="D830" s="137"/>
      <c r="E830" s="109"/>
      <c r="F830" s="137"/>
    </row>
    <row r="831" spans="4:6" ht="13" x14ac:dyDescent="0.3">
      <c r="D831" s="137"/>
      <c r="E831" s="109"/>
      <c r="F831" s="137"/>
    </row>
    <row r="832" spans="4:6" ht="13" x14ac:dyDescent="0.3">
      <c r="D832" s="137"/>
      <c r="E832" s="109"/>
      <c r="F832" s="137"/>
    </row>
    <row r="833" spans="4:6" ht="13" x14ac:dyDescent="0.3">
      <c r="D833" s="137"/>
      <c r="E833" s="109"/>
      <c r="F833" s="137"/>
    </row>
    <row r="834" spans="4:6" ht="13" x14ac:dyDescent="0.3">
      <c r="D834" s="137"/>
      <c r="E834" s="109"/>
      <c r="F834" s="137"/>
    </row>
    <row r="835" spans="4:6" ht="13" x14ac:dyDescent="0.3">
      <c r="D835" s="137"/>
      <c r="E835" s="109"/>
      <c r="F835" s="137"/>
    </row>
    <row r="836" spans="4:6" ht="13" x14ac:dyDescent="0.3">
      <c r="D836" s="137"/>
      <c r="E836" s="109"/>
      <c r="F836" s="137"/>
    </row>
    <row r="837" spans="4:6" ht="13" x14ac:dyDescent="0.3">
      <c r="D837" s="137"/>
      <c r="E837" s="109"/>
      <c r="F837" s="137"/>
    </row>
    <row r="838" spans="4:6" ht="13" x14ac:dyDescent="0.3">
      <c r="D838" s="137"/>
      <c r="E838" s="109"/>
      <c r="F838" s="137"/>
    </row>
    <row r="839" spans="4:6" ht="13" x14ac:dyDescent="0.3">
      <c r="D839" s="137"/>
      <c r="E839" s="109"/>
      <c r="F839" s="137"/>
    </row>
    <row r="840" spans="4:6" ht="13" x14ac:dyDescent="0.3">
      <c r="D840" s="137"/>
      <c r="E840" s="109"/>
      <c r="F840" s="137"/>
    </row>
    <row r="841" spans="4:6" ht="13" x14ac:dyDescent="0.3">
      <c r="D841" s="137"/>
      <c r="E841" s="109"/>
      <c r="F841" s="137"/>
    </row>
    <row r="842" spans="4:6" ht="13" x14ac:dyDescent="0.3">
      <c r="D842" s="137"/>
      <c r="E842" s="109"/>
      <c r="F842" s="137"/>
    </row>
    <row r="843" spans="4:6" ht="13" x14ac:dyDescent="0.3">
      <c r="D843" s="137"/>
      <c r="E843" s="109"/>
      <c r="F843" s="137"/>
    </row>
    <row r="844" spans="4:6" ht="13" x14ac:dyDescent="0.3">
      <c r="D844" s="137"/>
      <c r="E844" s="109"/>
      <c r="F844" s="137"/>
    </row>
    <row r="845" spans="4:6" ht="13" x14ac:dyDescent="0.3">
      <c r="D845" s="137"/>
      <c r="E845" s="109"/>
      <c r="F845" s="137"/>
    </row>
    <row r="846" spans="4:6" ht="13" x14ac:dyDescent="0.3">
      <c r="D846" s="137"/>
      <c r="E846" s="109"/>
      <c r="F846" s="137"/>
    </row>
    <row r="847" spans="4:6" ht="13" x14ac:dyDescent="0.3">
      <c r="D847" s="137"/>
      <c r="E847" s="109"/>
      <c r="F847" s="137"/>
    </row>
    <row r="848" spans="4:6" ht="13" x14ac:dyDescent="0.3">
      <c r="D848" s="137"/>
      <c r="E848" s="109"/>
      <c r="F848" s="137"/>
    </row>
    <row r="849" spans="4:6" ht="13" x14ac:dyDescent="0.3">
      <c r="D849" s="137"/>
      <c r="E849" s="109"/>
      <c r="F849" s="137"/>
    </row>
    <row r="850" spans="4:6" ht="13" x14ac:dyDescent="0.3">
      <c r="D850" s="137"/>
      <c r="E850" s="109"/>
      <c r="F850" s="137"/>
    </row>
    <row r="851" spans="4:6" ht="13" x14ac:dyDescent="0.3">
      <c r="D851" s="137"/>
      <c r="E851" s="109"/>
      <c r="F851" s="137"/>
    </row>
    <row r="852" spans="4:6" ht="13" x14ac:dyDescent="0.3">
      <c r="D852" s="137"/>
      <c r="E852" s="109"/>
      <c r="F852" s="137"/>
    </row>
    <row r="853" spans="4:6" ht="13" x14ac:dyDescent="0.3">
      <c r="D853" s="137"/>
      <c r="E853" s="109"/>
      <c r="F853" s="137"/>
    </row>
    <row r="854" spans="4:6" ht="13" x14ac:dyDescent="0.3">
      <c r="D854" s="137"/>
      <c r="E854" s="109"/>
      <c r="F854" s="137"/>
    </row>
    <row r="855" spans="4:6" ht="13" x14ac:dyDescent="0.3">
      <c r="D855" s="137"/>
      <c r="E855" s="109"/>
      <c r="F855" s="137"/>
    </row>
    <row r="856" spans="4:6" ht="13" x14ac:dyDescent="0.3">
      <c r="D856" s="137"/>
      <c r="E856" s="109"/>
      <c r="F856" s="137"/>
    </row>
    <row r="857" spans="4:6" ht="13" x14ac:dyDescent="0.3">
      <c r="D857" s="137"/>
      <c r="E857" s="109"/>
      <c r="F857" s="137"/>
    </row>
    <row r="858" spans="4:6" ht="13" x14ac:dyDescent="0.3">
      <c r="D858" s="137"/>
      <c r="E858" s="109"/>
      <c r="F858" s="137"/>
    </row>
    <row r="859" spans="4:6" ht="13" x14ac:dyDescent="0.3">
      <c r="D859" s="137"/>
      <c r="E859" s="109"/>
      <c r="F859" s="137"/>
    </row>
    <row r="860" spans="4:6" ht="13" x14ac:dyDescent="0.3">
      <c r="D860" s="137"/>
      <c r="E860" s="109"/>
      <c r="F860" s="137"/>
    </row>
    <row r="861" spans="4:6" ht="13" x14ac:dyDescent="0.3">
      <c r="D861" s="137"/>
      <c r="E861" s="109"/>
      <c r="F861" s="137"/>
    </row>
    <row r="862" spans="4:6" ht="13" x14ac:dyDescent="0.3">
      <c r="D862" s="137"/>
      <c r="E862" s="109"/>
      <c r="F862" s="137"/>
    </row>
    <row r="863" spans="4:6" ht="13" x14ac:dyDescent="0.3">
      <c r="D863" s="137"/>
      <c r="E863" s="109"/>
      <c r="F863" s="137"/>
    </row>
    <row r="864" spans="4:6" ht="13" x14ac:dyDescent="0.3">
      <c r="D864" s="137"/>
      <c r="E864" s="109"/>
      <c r="F864" s="137"/>
    </row>
    <row r="865" spans="4:6" ht="13" x14ac:dyDescent="0.3">
      <c r="D865" s="137"/>
      <c r="E865" s="109"/>
      <c r="F865" s="137"/>
    </row>
    <row r="866" spans="4:6" ht="13" x14ac:dyDescent="0.3">
      <c r="D866" s="137"/>
      <c r="E866" s="109"/>
      <c r="F866" s="137"/>
    </row>
    <row r="867" spans="4:6" ht="13" x14ac:dyDescent="0.3">
      <c r="D867" s="137"/>
      <c r="E867" s="109"/>
      <c r="F867" s="137"/>
    </row>
    <row r="868" spans="4:6" ht="13" x14ac:dyDescent="0.3">
      <c r="D868" s="137"/>
      <c r="E868" s="109"/>
      <c r="F868" s="137"/>
    </row>
    <row r="869" spans="4:6" ht="13" x14ac:dyDescent="0.3">
      <c r="D869" s="137"/>
      <c r="E869" s="109"/>
      <c r="F869" s="137"/>
    </row>
    <row r="870" spans="4:6" ht="13" x14ac:dyDescent="0.3">
      <c r="D870" s="137"/>
      <c r="E870" s="109"/>
      <c r="F870" s="137"/>
    </row>
    <row r="871" spans="4:6" ht="13" x14ac:dyDescent="0.3">
      <c r="D871" s="137"/>
      <c r="E871" s="109"/>
      <c r="F871" s="137"/>
    </row>
    <row r="872" spans="4:6" ht="13" x14ac:dyDescent="0.3">
      <c r="D872" s="137"/>
      <c r="E872" s="109"/>
      <c r="F872" s="137"/>
    </row>
    <row r="873" spans="4:6" ht="13" x14ac:dyDescent="0.3">
      <c r="D873" s="137"/>
      <c r="E873" s="109"/>
      <c r="F873" s="137"/>
    </row>
    <row r="874" spans="4:6" ht="13" x14ac:dyDescent="0.3">
      <c r="D874" s="137"/>
      <c r="E874" s="109"/>
      <c r="F874" s="137"/>
    </row>
    <row r="875" spans="4:6" ht="13" x14ac:dyDescent="0.3">
      <c r="D875" s="137"/>
      <c r="E875" s="109"/>
      <c r="F875" s="137"/>
    </row>
    <row r="876" spans="4:6" ht="13" x14ac:dyDescent="0.3">
      <c r="D876" s="137"/>
      <c r="E876" s="109"/>
      <c r="F876" s="137"/>
    </row>
    <row r="877" spans="4:6" ht="13" x14ac:dyDescent="0.3">
      <c r="D877" s="137"/>
      <c r="E877" s="109"/>
      <c r="F877" s="137"/>
    </row>
    <row r="878" spans="4:6" ht="13" x14ac:dyDescent="0.3">
      <c r="D878" s="137"/>
      <c r="E878" s="109"/>
      <c r="F878" s="137"/>
    </row>
    <row r="879" spans="4:6" ht="13" x14ac:dyDescent="0.3">
      <c r="D879" s="137"/>
      <c r="E879" s="109"/>
      <c r="F879" s="137"/>
    </row>
    <row r="880" spans="4:6" ht="13" x14ac:dyDescent="0.3">
      <c r="D880" s="137"/>
      <c r="E880" s="109"/>
      <c r="F880" s="137"/>
    </row>
    <row r="881" spans="4:6" ht="13" x14ac:dyDescent="0.3">
      <c r="D881" s="137"/>
      <c r="E881" s="109"/>
      <c r="F881" s="137"/>
    </row>
    <row r="882" spans="4:6" ht="13" x14ac:dyDescent="0.3">
      <c r="D882" s="137"/>
      <c r="E882" s="109"/>
      <c r="F882" s="137"/>
    </row>
    <row r="883" spans="4:6" ht="13" x14ac:dyDescent="0.3">
      <c r="D883" s="137"/>
      <c r="E883" s="109"/>
      <c r="F883" s="137"/>
    </row>
    <row r="884" spans="4:6" ht="13" x14ac:dyDescent="0.3">
      <c r="D884" s="137"/>
      <c r="E884" s="109"/>
      <c r="F884" s="137"/>
    </row>
    <row r="885" spans="4:6" ht="13" x14ac:dyDescent="0.3">
      <c r="D885" s="137"/>
      <c r="E885" s="109"/>
      <c r="F885" s="137"/>
    </row>
    <row r="886" spans="4:6" ht="13" x14ac:dyDescent="0.3">
      <c r="D886" s="137"/>
      <c r="E886" s="109"/>
      <c r="F886" s="137"/>
    </row>
    <row r="887" spans="4:6" ht="13" x14ac:dyDescent="0.3">
      <c r="D887" s="137"/>
      <c r="E887" s="109"/>
      <c r="F887" s="137"/>
    </row>
    <row r="888" spans="4:6" ht="13" x14ac:dyDescent="0.3">
      <c r="D888" s="137"/>
      <c r="E888" s="109"/>
      <c r="F888" s="137"/>
    </row>
    <row r="889" spans="4:6" ht="13" x14ac:dyDescent="0.3">
      <c r="D889" s="137"/>
      <c r="E889" s="109"/>
      <c r="F889" s="137"/>
    </row>
    <row r="890" spans="4:6" ht="13" x14ac:dyDescent="0.3">
      <c r="D890" s="137"/>
      <c r="E890" s="109"/>
      <c r="F890" s="137"/>
    </row>
    <row r="891" spans="4:6" ht="13" x14ac:dyDescent="0.3">
      <c r="D891" s="137"/>
      <c r="E891" s="109"/>
      <c r="F891" s="137"/>
    </row>
    <row r="892" spans="4:6" ht="13" x14ac:dyDescent="0.3">
      <c r="D892" s="137"/>
      <c r="E892" s="109"/>
      <c r="F892" s="137"/>
    </row>
    <row r="893" spans="4:6" ht="13" x14ac:dyDescent="0.3">
      <c r="D893" s="137"/>
      <c r="E893" s="109"/>
      <c r="F893" s="137"/>
    </row>
    <row r="894" spans="4:6" ht="13" x14ac:dyDescent="0.3">
      <c r="D894" s="137"/>
      <c r="E894" s="109"/>
      <c r="F894" s="137"/>
    </row>
    <row r="895" spans="4:6" ht="13" x14ac:dyDescent="0.3">
      <c r="D895" s="137"/>
      <c r="E895" s="109"/>
      <c r="F895" s="137"/>
    </row>
    <row r="896" spans="4:6" ht="13" x14ac:dyDescent="0.3">
      <c r="D896" s="137"/>
      <c r="E896" s="109"/>
      <c r="F896" s="137"/>
    </row>
    <row r="897" spans="4:6" ht="13" x14ac:dyDescent="0.3">
      <c r="D897" s="137"/>
      <c r="E897" s="109"/>
      <c r="F897" s="137"/>
    </row>
    <row r="898" spans="4:6" ht="13" x14ac:dyDescent="0.3">
      <c r="D898" s="137"/>
      <c r="E898" s="109"/>
      <c r="F898" s="137"/>
    </row>
    <row r="899" spans="4:6" ht="13" x14ac:dyDescent="0.3">
      <c r="D899" s="137"/>
      <c r="E899" s="109"/>
      <c r="F899" s="137"/>
    </row>
    <row r="900" spans="4:6" ht="13" x14ac:dyDescent="0.3">
      <c r="D900" s="137"/>
      <c r="E900" s="109"/>
      <c r="F900" s="137"/>
    </row>
    <row r="901" spans="4:6" ht="13" x14ac:dyDescent="0.3">
      <c r="D901" s="137"/>
      <c r="E901" s="109"/>
      <c r="F901" s="137"/>
    </row>
    <row r="902" spans="4:6" ht="13" x14ac:dyDescent="0.3">
      <c r="D902" s="137"/>
      <c r="E902" s="109"/>
      <c r="F902" s="137"/>
    </row>
    <row r="903" spans="4:6" ht="13" x14ac:dyDescent="0.3">
      <c r="D903" s="137"/>
      <c r="E903" s="109"/>
      <c r="F903" s="137"/>
    </row>
    <row r="904" spans="4:6" ht="13" x14ac:dyDescent="0.3">
      <c r="D904" s="137"/>
      <c r="E904" s="109"/>
      <c r="F904" s="137"/>
    </row>
    <row r="905" spans="4:6" ht="13" x14ac:dyDescent="0.3">
      <c r="D905" s="137"/>
      <c r="E905" s="109"/>
      <c r="F905" s="137"/>
    </row>
    <row r="906" spans="4:6" ht="13" x14ac:dyDescent="0.3">
      <c r="D906" s="137"/>
      <c r="E906" s="109"/>
      <c r="F906" s="137"/>
    </row>
    <row r="907" spans="4:6" ht="13" x14ac:dyDescent="0.3">
      <c r="D907" s="137"/>
      <c r="E907" s="109"/>
      <c r="F907" s="137"/>
    </row>
    <row r="908" spans="4:6" ht="13" x14ac:dyDescent="0.3">
      <c r="D908" s="137"/>
      <c r="E908" s="109"/>
      <c r="F908" s="137"/>
    </row>
    <row r="909" spans="4:6" ht="13" x14ac:dyDescent="0.3">
      <c r="D909" s="137"/>
      <c r="E909" s="109"/>
      <c r="F909" s="137"/>
    </row>
    <row r="910" spans="4:6" ht="13" x14ac:dyDescent="0.3">
      <c r="D910" s="137"/>
      <c r="E910" s="109"/>
      <c r="F910" s="137"/>
    </row>
    <row r="911" spans="4:6" ht="13" x14ac:dyDescent="0.3">
      <c r="D911" s="137"/>
      <c r="E911" s="109"/>
      <c r="F911" s="137"/>
    </row>
    <row r="912" spans="4:6" ht="13" x14ac:dyDescent="0.3">
      <c r="D912" s="137"/>
      <c r="E912" s="109"/>
      <c r="F912" s="137"/>
    </row>
    <row r="913" spans="4:6" ht="13" x14ac:dyDescent="0.3">
      <c r="D913" s="137"/>
      <c r="E913" s="109"/>
      <c r="F913" s="137"/>
    </row>
    <row r="914" spans="4:6" ht="13" x14ac:dyDescent="0.3">
      <c r="D914" s="137"/>
      <c r="E914" s="109"/>
      <c r="F914" s="137"/>
    </row>
    <row r="915" spans="4:6" ht="13" x14ac:dyDescent="0.3">
      <c r="D915" s="137"/>
      <c r="E915" s="109"/>
      <c r="F915" s="137"/>
    </row>
    <row r="916" spans="4:6" ht="13" x14ac:dyDescent="0.3">
      <c r="D916" s="137"/>
      <c r="E916" s="109"/>
      <c r="F916" s="137"/>
    </row>
    <row r="917" spans="4:6" ht="13" x14ac:dyDescent="0.3">
      <c r="D917" s="137"/>
      <c r="E917" s="109"/>
      <c r="F917" s="137"/>
    </row>
    <row r="918" spans="4:6" ht="13" x14ac:dyDescent="0.3">
      <c r="D918" s="137"/>
      <c r="E918" s="109"/>
      <c r="F918" s="137"/>
    </row>
    <row r="919" spans="4:6" ht="13" x14ac:dyDescent="0.3">
      <c r="D919" s="137"/>
      <c r="E919" s="109"/>
      <c r="F919" s="137"/>
    </row>
    <row r="920" spans="4:6" ht="13" x14ac:dyDescent="0.3">
      <c r="D920" s="137"/>
      <c r="E920" s="109"/>
      <c r="F920" s="137"/>
    </row>
    <row r="921" spans="4:6" ht="13" x14ac:dyDescent="0.3">
      <c r="D921" s="137"/>
      <c r="E921" s="109"/>
      <c r="F921" s="137"/>
    </row>
    <row r="922" spans="4:6" ht="13" x14ac:dyDescent="0.3">
      <c r="D922" s="137"/>
      <c r="E922" s="109"/>
      <c r="F922" s="137"/>
    </row>
    <row r="923" spans="4:6" ht="13" x14ac:dyDescent="0.3">
      <c r="D923" s="137"/>
      <c r="E923" s="109"/>
      <c r="F923" s="137"/>
    </row>
    <row r="924" spans="4:6" ht="13" x14ac:dyDescent="0.3">
      <c r="D924" s="137"/>
      <c r="E924" s="109"/>
      <c r="F924" s="137"/>
    </row>
    <row r="925" spans="4:6" ht="13" x14ac:dyDescent="0.3">
      <c r="D925" s="137"/>
      <c r="E925" s="109"/>
      <c r="F925" s="137"/>
    </row>
    <row r="926" spans="4:6" ht="13" x14ac:dyDescent="0.3">
      <c r="D926" s="137"/>
      <c r="E926" s="109"/>
      <c r="F926" s="137"/>
    </row>
    <row r="927" spans="4:6" ht="13" x14ac:dyDescent="0.3">
      <c r="D927" s="137"/>
      <c r="E927" s="109"/>
      <c r="F927" s="137"/>
    </row>
    <row r="928" spans="4:6" ht="13" x14ac:dyDescent="0.3">
      <c r="D928" s="137"/>
      <c r="E928" s="109"/>
      <c r="F928" s="137"/>
    </row>
    <row r="929" spans="4:6" ht="13" x14ac:dyDescent="0.3">
      <c r="D929" s="137"/>
      <c r="E929" s="109"/>
      <c r="F929" s="137"/>
    </row>
    <row r="930" spans="4:6" ht="13" x14ac:dyDescent="0.3">
      <c r="D930" s="137"/>
      <c r="E930" s="109"/>
      <c r="F930" s="137"/>
    </row>
    <row r="931" spans="4:6" ht="13" x14ac:dyDescent="0.3">
      <c r="D931" s="137"/>
      <c r="E931" s="109"/>
      <c r="F931" s="137"/>
    </row>
    <row r="932" spans="4:6" ht="13" x14ac:dyDescent="0.3">
      <c r="D932" s="137"/>
      <c r="E932" s="109"/>
      <c r="F932" s="137"/>
    </row>
    <row r="933" spans="4:6" ht="13" x14ac:dyDescent="0.3">
      <c r="D933" s="137"/>
      <c r="E933" s="109"/>
      <c r="F933" s="137"/>
    </row>
    <row r="934" spans="4:6" ht="13" x14ac:dyDescent="0.3">
      <c r="D934" s="137"/>
      <c r="E934" s="109"/>
      <c r="F934" s="137"/>
    </row>
    <row r="935" spans="4:6" ht="13" x14ac:dyDescent="0.3">
      <c r="D935" s="137"/>
      <c r="E935" s="109"/>
      <c r="F935" s="137"/>
    </row>
    <row r="936" spans="4:6" ht="13" x14ac:dyDescent="0.3">
      <c r="D936" s="137"/>
      <c r="E936" s="109"/>
      <c r="F936" s="137"/>
    </row>
    <row r="937" spans="4:6" ht="13" x14ac:dyDescent="0.3">
      <c r="D937" s="137"/>
      <c r="E937" s="109"/>
      <c r="F937" s="137"/>
    </row>
    <row r="938" spans="4:6" ht="13" x14ac:dyDescent="0.3">
      <c r="D938" s="137"/>
      <c r="E938" s="109"/>
      <c r="F938" s="137"/>
    </row>
    <row r="939" spans="4:6" ht="13" x14ac:dyDescent="0.3">
      <c r="D939" s="137"/>
      <c r="E939" s="109"/>
      <c r="F939" s="137"/>
    </row>
    <row r="940" spans="4:6" ht="13" x14ac:dyDescent="0.3">
      <c r="D940" s="137"/>
      <c r="E940" s="109"/>
      <c r="F940" s="137"/>
    </row>
    <row r="941" spans="4:6" ht="13" x14ac:dyDescent="0.3">
      <c r="D941" s="137"/>
      <c r="E941" s="109"/>
      <c r="F941" s="137"/>
    </row>
    <row r="942" spans="4:6" ht="13" x14ac:dyDescent="0.3">
      <c r="D942" s="137"/>
      <c r="E942" s="109"/>
      <c r="F942" s="137"/>
    </row>
    <row r="943" spans="4:6" ht="13" x14ac:dyDescent="0.3">
      <c r="D943" s="137"/>
      <c r="E943" s="109"/>
      <c r="F943" s="137"/>
    </row>
    <row r="944" spans="4:6" ht="13" x14ac:dyDescent="0.3">
      <c r="D944" s="137"/>
      <c r="E944" s="109"/>
      <c r="F944" s="137"/>
    </row>
    <row r="945" spans="4:6" ht="13" x14ac:dyDescent="0.3">
      <c r="D945" s="137"/>
      <c r="E945" s="109"/>
      <c r="F945" s="137"/>
    </row>
    <row r="946" spans="4:6" ht="13" x14ac:dyDescent="0.3">
      <c r="D946" s="137"/>
      <c r="E946" s="109"/>
      <c r="F946" s="137"/>
    </row>
    <row r="947" spans="4:6" ht="13" x14ac:dyDescent="0.3">
      <c r="D947" s="137"/>
      <c r="E947" s="109"/>
      <c r="F947" s="137"/>
    </row>
    <row r="948" spans="4:6" ht="13" x14ac:dyDescent="0.3">
      <c r="D948" s="137"/>
      <c r="E948" s="109"/>
      <c r="F948" s="137"/>
    </row>
    <row r="949" spans="4:6" ht="13" x14ac:dyDescent="0.3">
      <c r="D949" s="137"/>
      <c r="E949" s="109"/>
      <c r="F949" s="137"/>
    </row>
    <row r="950" spans="4:6" ht="13" x14ac:dyDescent="0.3">
      <c r="D950" s="137"/>
      <c r="E950" s="109"/>
      <c r="F950" s="137"/>
    </row>
    <row r="951" spans="4:6" ht="13" x14ac:dyDescent="0.3">
      <c r="D951" s="137"/>
      <c r="E951" s="109"/>
      <c r="F951" s="137"/>
    </row>
    <row r="952" spans="4:6" ht="13" x14ac:dyDescent="0.3">
      <c r="D952" s="137"/>
      <c r="E952" s="109"/>
      <c r="F952" s="137"/>
    </row>
    <row r="953" spans="4:6" ht="13" x14ac:dyDescent="0.3">
      <c r="D953" s="137"/>
      <c r="E953" s="109"/>
      <c r="F953" s="137"/>
    </row>
    <row r="954" spans="4:6" ht="13" x14ac:dyDescent="0.3">
      <c r="D954" s="137"/>
      <c r="E954" s="109"/>
      <c r="F954" s="137"/>
    </row>
    <row r="955" spans="4:6" ht="13" x14ac:dyDescent="0.3">
      <c r="D955" s="137"/>
      <c r="E955" s="109"/>
      <c r="F955" s="137"/>
    </row>
    <row r="956" spans="4:6" ht="13" x14ac:dyDescent="0.3">
      <c r="D956" s="137"/>
      <c r="E956" s="109"/>
      <c r="F956" s="137"/>
    </row>
    <row r="957" spans="4:6" ht="13" x14ac:dyDescent="0.3">
      <c r="D957" s="137"/>
      <c r="E957" s="109"/>
      <c r="F957" s="137"/>
    </row>
    <row r="958" spans="4:6" ht="13" x14ac:dyDescent="0.3">
      <c r="D958" s="137"/>
      <c r="E958" s="109"/>
      <c r="F958" s="137"/>
    </row>
    <row r="959" spans="4:6" ht="13" x14ac:dyDescent="0.3">
      <c r="D959" s="137"/>
      <c r="E959" s="109"/>
      <c r="F959" s="137"/>
    </row>
    <row r="960" spans="4:6" ht="13" x14ac:dyDescent="0.3">
      <c r="D960" s="137"/>
      <c r="E960" s="109"/>
      <c r="F960" s="137"/>
    </row>
    <row r="961" spans="4:6" ht="13" x14ac:dyDescent="0.3">
      <c r="D961" s="137"/>
      <c r="E961" s="109"/>
      <c r="F961" s="137"/>
    </row>
    <row r="962" spans="4:6" ht="13" x14ac:dyDescent="0.3">
      <c r="D962" s="137"/>
      <c r="E962" s="109"/>
      <c r="F962" s="137"/>
    </row>
    <row r="963" spans="4:6" ht="13" x14ac:dyDescent="0.3">
      <c r="D963" s="137"/>
      <c r="E963" s="109"/>
      <c r="F963" s="137"/>
    </row>
    <row r="964" spans="4:6" ht="13" x14ac:dyDescent="0.3">
      <c r="D964" s="137"/>
      <c r="E964" s="109"/>
      <c r="F964" s="137"/>
    </row>
    <row r="965" spans="4:6" ht="13" x14ac:dyDescent="0.3">
      <c r="D965" s="137"/>
      <c r="E965" s="109"/>
      <c r="F965" s="137"/>
    </row>
    <row r="966" spans="4:6" ht="13" x14ac:dyDescent="0.3">
      <c r="D966" s="137"/>
      <c r="E966" s="109"/>
      <c r="F966" s="137"/>
    </row>
    <row r="967" spans="4:6" ht="13" x14ac:dyDescent="0.3">
      <c r="D967" s="137"/>
      <c r="E967" s="109"/>
      <c r="F967" s="137"/>
    </row>
    <row r="968" spans="4:6" ht="13" x14ac:dyDescent="0.3">
      <c r="D968" s="137"/>
      <c r="E968" s="109"/>
      <c r="F968" s="137"/>
    </row>
    <row r="969" spans="4:6" ht="13" x14ac:dyDescent="0.3">
      <c r="D969" s="137"/>
      <c r="E969" s="109"/>
      <c r="F969" s="137"/>
    </row>
    <row r="970" spans="4:6" ht="13" x14ac:dyDescent="0.3">
      <c r="D970" s="137"/>
      <c r="E970" s="109"/>
      <c r="F970" s="137"/>
    </row>
    <row r="971" spans="4:6" ht="13" x14ac:dyDescent="0.3">
      <c r="D971" s="137"/>
      <c r="E971" s="109"/>
      <c r="F971" s="137"/>
    </row>
    <row r="972" spans="4:6" ht="13" x14ac:dyDescent="0.3">
      <c r="D972" s="137"/>
      <c r="E972" s="109"/>
      <c r="F972" s="137"/>
    </row>
    <row r="973" spans="4:6" ht="13" x14ac:dyDescent="0.3">
      <c r="D973" s="137"/>
      <c r="E973" s="109"/>
      <c r="F973" s="137"/>
    </row>
    <row r="974" spans="4:6" ht="13" x14ac:dyDescent="0.3">
      <c r="D974" s="137"/>
      <c r="E974" s="109"/>
      <c r="F974" s="137"/>
    </row>
    <row r="975" spans="4:6" ht="13" x14ac:dyDescent="0.3">
      <c r="D975" s="137"/>
      <c r="E975" s="109"/>
      <c r="F975" s="137"/>
    </row>
    <row r="976" spans="4:6" ht="13" x14ac:dyDescent="0.3">
      <c r="D976" s="137"/>
      <c r="E976" s="109"/>
      <c r="F976" s="137"/>
    </row>
    <row r="977" spans="4:6" ht="13" x14ac:dyDescent="0.3">
      <c r="D977" s="137"/>
      <c r="E977" s="109"/>
      <c r="F977" s="137"/>
    </row>
    <row r="978" spans="4:6" ht="13" x14ac:dyDescent="0.3">
      <c r="D978" s="137"/>
      <c r="E978" s="109"/>
      <c r="F978" s="137"/>
    </row>
    <row r="979" spans="4:6" ht="13" x14ac:dyDescent="0.3">
      <c r="D979" s="137"/>
      <c r="E979" s="109"/>
      <c r="F979" s="137"/>
    </row>
    <row r="980" spans="4:6" ht="13" x14ac:dyDescent="0.3">
      <c r="D980" s="137"/>
      <c r="E980" s="109"/>
      <c r="F980" s="137"/>
    </row>
    <row r="981" spans="4:6" ht="13" x14ac:dyDescent="0.3">
      <c r="D981" s="137"/>
      <c r="E981" s="109"/>
      <c r="F981" s="137"/>
    </row>
    <row r="982" spans="4:6" ht="13" x14ac:dyDescent="0.3">
      <c r="D982" s="137"/>
      <c r="E982" s="109"/>
      <c r="F982" s="137"/>
    </row>
    <row r="983" spans="4:6" ht="13" x14ac:dyDescent="0.3">
      <c r="D983" s="137"/>
      <c r="E983" s="109"/>
      <c r="F983" s="137"/>
    </row>
    <row r="984" spans="4:6" ht="13" x14ac:dyDescent="0.3">
      <c r="D984" s="137"/>
      <c r="E984" s="109"/>
      <c r="F984" s="137"/>
    </row>
    <row r="985" spans="4:6" ht="13" x14ac:dyDescent="0.3">
      <c r="D985" s="137"/>
      <c r="E985" s="109"/>
      <c r="F985" s="137"/>
    </row>
    <row r="986" spans="4:6" ht="13" x14ac:dyDescent="0.3">
      <c r="D986" s="137"/>
      <c r="E986" s="109"/>
      <c r="F986" s="137"/>
    </row>
    <row r="987" spans="4:6" ht="13" x14ac:dyDescent="0.3">
      <c r="D987" s="137"/>
      <c r="E987" s="109"/>
      <c r="F987" s="137"/>
    </row>
    <row r="988" spans="4:6" ht="13" x14ac:dyDescent="0.3">
      <c r="D988" s="137"/>
      <c r="E988" s="109"/>
      <c r="F988" s="137"/>
    </row>
    <row r="989" spans="4:6" ht="13" x14ac:dyDescent="0.3">
      <c r="D989" s="137"/>
      <c r="E989" s="109"/>
      <c r="F989" s="137"/>
    </row>
    <row r="990" spans="4:6" ht="13" x14ac:dyDescent="0.3">
      <c r="D990" s="137"/>
      <c r="E990" s="109"/>
      <c r="F990" s="137"/>
    </row>
    <row r="991" spans="4:6" ht="13" x14ac:dyDescent="0.3">
      <c r="D991" s="137"/>
      <c r="E991" s="109"/>
      <c r="F991" s="137"/>
    </row>
    <row r="992" spans="4:6" ht="13" x14ac:dyDescent="0.3">
      <c r="D992" s="137"/>
      <c r="E992" s="109"/>
      <c r="F992" s="137"/>
    </row>
    <row r="993" spans="4:6" ht="13" x14ac:dyDescent="0.3">
      <c r="D993" s="137"/>
      <c r="E993" s="109"/>
      <c r="F993" s="137"/>
    </row>
    <row r="994" spans="4:6" ht="13" x14ac:dyDescent="0.3">
      <c r="D994" s="137"/>
      <c r="E994" s="109"/>
      <c r="F994" s="137"/>
    </row>
    <row r="995" spans="4:6" ht="13" x14ac:dyDescent="0.3">
      <c r="D995" s="137"/>
      <c r="E995" s="109"/>
      <c r="F995" s="137"/>
    </row>
    <row r="996" spans="4:6" ht="13" x14ac:dyDescent="0.3">
      <c r="D996" s="137"/>
      <c r="E996" s="109"/>
      <c r="F996" s="137"/>
    </row>
    <row r="997" spans="4:6" ht="13" x14ac:dyDescent="0.3">
      <c r="D997" s="137"/>
      <c r="E997" s="109"/>
      <c r="F997" s="137"/>
    </row>
    <row r="998" spans="4:6" ht="13" x14ac:dyDescent="0.3">
      <c r="D998" s="137"/>
      <c r="E998" s="109"/>
      <c r="F998" s="137"/>
    </row>
    <row r="999" spans="4:6" ht="13" x14ac:dyDescent="0.3">
      <c r="D999" s="137"/>
      <c r="E999" s="109"/>
      <c r="F999" s="137"/>
    </row>
    <row r="1000" spans="4:6" ht="13" x14ac:dyDescent="0.3">
      <c r="D1000" s="137"/>
      <c r="E1000" s="109"/>
      <c r="F1000" s="137"/>
    </row>
  </sheetData>
  <phoneticPr fontId="3" type="noConversion"/>
  <pageMargins left="0.78740157480314965" right="0.39370078740157483" top="0.59055118110236227" bottom="0.59055118110236227" header="0.51181102362204722" footer="0.51181102362204722"/>
  <pageSetup paperSize="9" scale="75" orientation="portrait" r:id="rId1"/>
  <headerFooter>
    <oddHeader xml:space="preserve">&amp;C </oddHeader>
    <oddFooter xml:space="preserve">&amp;C 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8</vt:i4>
      </vt:variant>
    </vt:vector>
  </HeadingPairs>
  <TitlesOfParts>
    <vt:vector size="18" baseType="lpstr">
      <vt:lpstr>Total</vt:lpstr>
      <vt:lpstr>BS</vt:lpstr>
      <vt:lpstr>Hovedstyret</vt:lpstr>
      <vt:lpstr>Fotball</vt:lpstr>
      <vt:lpstr>Klatre</vt:lpstr>
      <vt:lpstr>Langrenn</vt:lpstr>
      <vt:lpstr>Hopp</vt:lpstr>
      <vt:lpstr>Turn</vt:lpstr>
      <vt:lpstr>Håndball</vt:lpstr>
      <vt:lpstr>Innebandy</vt:lpstr>
      <vt:lpstr>Fotball!Utskriftsområde</vt:lpstr>
      <vt:lpstr>Hopp!Utskriftsområde</vt:lpstr>
      <vt:lpstr>Hovedstyret!Utskriftsområde</vt:lpstr>
      <vt:lpstr>Håndball!Utskriftsområde</vt:lpstr>
      <vt:lpstr>Klatre!Utskriftsområde</vt:lpstr>
      <vt:lpstr>Langrenn!Utskriftsområde</vt:lpstr>
      <vt:lpstr>Total!Utskriftsområde</vt:lpstr>
      <vt:lpstr>Turn!Utskriftsområde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Roso</dc:creator>
  <cp:lastModifiedBy>Thorleif Rustad</cp:lastModifiedBy>
  <cp:lastPrinted>2021-01-26T17:23:37Z</cp:lastPrinted>
  <dcterms:created xsi:type="dcterms:W3CDTF">2012-10-07T09:07:21Z</dcterms:created>
  <dcterms:modified xsi:type="dcterms:W3CDTF">2021-03-23T13:32:23Z</dcterms:modified>
</cp:coreProperties>
</file>